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Отчет по перечн работ 2019 г пр\ООО УК Концепт -2\"/>
    </mc:Choice>
  </mc:AlternateContent>
  <bookViews>
    <workbookView xWindow="0" yWindow="0" windowWidth="15456" windowHeight="9792"/>
  </bookViews>
  <sheets>
    <sheet name="Чехова 44 А" sheetId="1" r:id="rId1"/>
  </sheets>
  <externalReferences>
    <externalReference r:id="rId2"/>
  </externalReferences>
  <definedNames>
    <definedName name="_xlnm.Print_Area" localSheetId="0">'Чехова 44 А'!$A$1:$F$104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8" i="1" l="1"/>
  <c r="B118" i="1"/>
  <c r="D117" i="1"/>
  <c r="D115" i="1"/>
  <c r="D118" i="1" s="1"/>
  <c r="D113" i="1"/>
  <c r="D111" i="1"/>
  <c r="D16" i="1" l="1"/>
  <c r="D21" i="1"/>
  <c r="D23" i="1"/>
  <c r="D26" i="1"/>
  <c r="D28" i="1"/>
  <c r="D45" i="1"/>
  <c r="D49" i="1"/>
  <c r="D54" i="1"/>
  <c r="D59" i="1"/>
  <c r="D65" i="1"/>
  <c r="D71" i="1"/>
  <c r="D74" i="1"/>
  <c r="D78" i="1"/>
  <c r="D103" i="1"/>
  <c r="D102" i="1"/>
  <c r="D101" i="1"/>
  <c r="D14" i="1" a="1"/>
  <c r="D14" i="1" s="1"/>
  <c r="E14" i="1"/>
  <c r="D43" i="1"/>
  <c r="D104" i="1" l="1"/>
  <c r="F101" i="1"/>
</calcChain>
</file>

<file path=xl/sharedStrings.xml><?xml version="1.0" encoding="utf-8"?>
<sst xmlns="http://schemas.openxmlformats.org/spreadsheetml/2006/main" count="239" uniqueCount="163">
  <si>
    <t>1 категория</t>
  </si>
  <si>
    <t>Перечень работ и услуг по содержанию и ремонту общего имущества в многоквартирном доме № 44 А по ул. Чехова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</si>
  <si>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</si>
  <si>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</si>
  <si>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</si>
  <si>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</si>
  <si>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</si>
  <si>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</si>
  <si>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</si>
  <si>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</si>
  <si>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</si>
  <si>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</si>
  <si>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</si>
  <si>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</si>
  <si>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</si>
  <si>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</si>
  <si>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</si>
  <si>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</si>
  <si>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</si>
  <si>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</si>
  <si>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</si>
  <si>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</si>
  <si>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</si>
  <si>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</si>
  <si>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</si>
  <si>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</si>
  <si>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</si>
  <si>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</si>
  <si>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</si>
  <si>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</si>
  <si>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</si>
  <si>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</si>
  <si>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</si>
  <si>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</si>
  <si>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</si>
  <si>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</si>
  <si>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</si>
  <si>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 xml:space="preserve">5. 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</si>
  <si>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</si>
  <si>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</si>
  <si>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</si>
  <si>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3 раза в неделю</t>
  </si>
  <si>
    <t>ежедневно</t>
  </si>
  <si>
    <t>Завоз, с полной заменой песка, в десткую песочницу</t>
  </si>
  <si>
    <t>1раз в летний период</t>
  </si>
  <si>
    <t>Содержание в холодный период года: (ручным способом)</t>
  </si>
  <si>
    <t>7.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</si>
  <si>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</si>
  <si>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</si>
  <si>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>8.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</si>
  <si>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</si>
  <si>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9.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</si>
  <si>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</si>
  <si>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10.</t>
  </si>
  <si>
    <t>Очистка придомовой территории от наледи и льда</t>
  </si>
  <si>
    <t>11.</t>
  </si>
  <si>
    <t>1 раз в 2 дня – очистка от мусора</t>
  </si>
  <si>
    <t>12.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</si>
  <si>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</si>
  <si>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</si>
  <si>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</si>
  <si>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</si>
  <si>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</si>
  <si>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</si>
  <si>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</si>
  <si>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</si>
  <si>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</si>
  <si>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</si>
  <si>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</si>
  <si>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</si>
  <si>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</si>
  <si>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</si>
  <si>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</si>
  <si>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</si>
  <si>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</si>
  <si>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</si>
  <si>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</si>
  <si>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</si>
  <si>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</si>
  <si>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</si>
  <si>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</si>
  <si>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</si>
  <si>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</si>
  <si>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</si>
  <si>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</si>
  <si>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</si>
  <si>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</si>
  <si>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</si>
  <si>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</si>
  <si>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</si>
  <si>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</si>
  <si>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Прочии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</si>
  <si>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</si>
  <si>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</si>
  <si>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</si>
  <si>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</si>
  <si>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</si>
  <si>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</si>
  <si>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</si>
  <si>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</si>
  <si>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</si>
  <si>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</si>
  <si>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</si>
  <si>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Сбор информации о показаниях индивидуальных приборов учета</t>
  </si>
  <si>
    <t>с 23 по 25 числа текущего месяца за текущий месяц</t>
  </si>
  <si>
    <t>Ведение журнала учета показаний средств измерений, общедомового узла учета потребления коммунальных ресурсов, в т.ч. их параметров</t>
  </si>
  <si>
    <t>ежемесячно и на день прекращения Договора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</si>
  <si>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</si>
  <si>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</si>
  <si>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</si>
  <si>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</si>
  <si>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</si>
  <si>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</si>
  <si>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</si>
  <si>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</si>
  <si>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13.</t>
  </si>
  <si>
    <t>Подготовка отчетов об оказанных услугах, выполненных работах</t>
  </si>
  <si>
    <t>ежегодно</t>
  </si>
  <si>
    <t>14.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</si>
  <si>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</si>
  <si>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</si>
  <si>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15.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</si>
  <si>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</si>
  <si>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</si>
  <si>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</si>
  <si>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</si>
  <si>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</si>
  <si>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</si>
  <si>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</si>
  <si>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апрель-сентябрь</t>
  </si>
  <si>
    <t>Ремонт вентиляционных шахт и установка зонтов-9шт</t>
  </si>
  <si>
    <t>март-октябрь</t>
  </si>
  <si>
    <t>Ремонт межпанельных швов-87 пм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</si>
  <si>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</si>
  <si>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</si>
  <si>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</si>
  <si>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</si>
  <si>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 xml:space="preserve">                   Отчет о выполненных работах и оказанных услугах по содержанию общего имущества </t>
  </si>
  <si>
    <r>
      <t xml:space="preserve">                                      многоквартирного дома </t>
    </r>
    <r>
      <rPr>
        <b/>
        <u/>
        <sz val="9"/>
        <color indexed="8"/>
        <rFont val="Times New Roman"/>
        <family val="1"/>
        <charset val="204"/>
      </rPr>
      <t>№ 44 А по ул. Чехова г</t>
    </r>
    <r>
      <rPr>
        <b/>
        <sz val="9"/>
        <color indexed="8"/>
        <rFont val="Times New Roman"/>
        <family val="1"/>
        <charset val="204"/>
      </rPr>
      <t xml:space="preserve">орода Белогорск </t>
    </r>
  </si>
  <si>
    <t>Год постройки</t>
  </si>
  <si>
    <t>Год первого планируемого капитального ремонта в соответствии с региональной программой</t>
  </si>
  <si>
    <t>2020-г-2022г</t>
  </si>
  <si>
    <t>Количество этажей</t>
  </si>
  <si>
    <t>Количество подъездов</t>
  </si>
  <si>
    <t>Количество квартир</t>
  </si>
  <si>
    <t>Общая жиая площадь МКД, кв.м.</t>
  </si>
  <si>
    <t>Площадь лестничных клеток, тамбуров,  кв.м.</t>
  </si>
  <si>
    <t>Сбор и вывоз твердых бытовых отходов</t>
  </si>
  <si>
    <t>Вывоз твердых бытовых отходов</t>
  </si>
  <si>
    <t>Вывоз крупногабаритного мусора</t>
  </si>
  <si>
    <t>Уборка контейнерных площадок, расположенных на придомовой территории многоквартирного дома</t>
  </si>
  <si>
    <r>
      <t xml:space="preserve">                                                     за период </t>
    </r>
    <r>
      <rPr>
        <b/>
        <u/>
        <sz val="9"/>
        <color indexed="8"/>
        <rFont val="Times New Roman"/>
        <family val="1"/>
        <charset val="204"/>
      </rPr>
      <t>с 01 января по 31 декабря 2019 года.</t>
    </r>
  </si>
  <si>
    <t>Всего в год руб. за __5200,2 кв.м.</t>
  </si>
  <si>
    <t xml:space="preserve">Сведения за 2019 год о начислении платы за ЖКУ. </t>
  </si>
  <si>
    <t>Сумма начислений, руб.</t>
  </si>
  <si>
    <t>Сумма оплаты , руб.</t>
  </si>
  <si>
    <t>Сумма задолженности, руб.</t>
  </si>
  <si>
    <t>ХВ на содержание о/и</t>
  </si>
  <si>
    <t>ХВ на ГВ на  соержание о/и</t>
  </si>
  <si>
    <t>Тепловая энергия на подогрев ХВ для ГВ на содержание о/и</t>
  </si>
  <si>
    <t>Содержание общего имущества</t>
  </si>
  <si>
    <t>Итого:</t>
  </si>
  <si>
    <t>Ремонт кровли-235м2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</si>
</sst>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9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u/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34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13" xfId="0" applyFont="1" applyBorder="1" applyAlignment="1">
      <alignment horizontal="center" wrapText="1"/>
    </xf>
    <xf numFmtId="0" fontId="2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vertical="top" wrapText="1"/>
    </xf>
    <xf numFmtId="2" fontId="4" fillId="0" borderId="20" xfId="0" applyNumberFormat="1" applyFont="1" applyBorder="1" applyAlignment="1">
      <alignment horizontal="center" wrapText="1"/>
    </xf>
    <xf numFmtId="0" fontId="4" fillId="0" borderId="29" xfId="0" applyFont="1" applyBorder="1" applyAlignment="1">
      <alignment horizontal="center" vertical="center" wrapText="1"/>
    </xf>
    <xf numFmtId="2" fontId="6" fillId="0" borderId="20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vertical="top" wrapText="1"/>
    </xf>
    <xf numFmtId="0" fontId="7" fillId="0" borderId="31" xfId="0" applyFont="1" applyBorder="1" applyAlignment="1">
      <alignment vertical="top" wrapText="1"/>
    </xf>
    <xf numFmtId="0" fontId="8" fillId="0" borderId="31" xfId="0" applyFont="1" applyBorder="1" applyAlignment="1">
      <alignment vertical="top" wrapText="1"/>
    </xf>
    <xf numFmtId="0" fontId="4" fillId="0" borderId="0" xfId="0" applyFont="1"/>
    <xf numFmtId="2" fontId="2" fillId="0" borderId="11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0" fillId="0" borderId="7" xfId="0" applyNumberFormat="1" applyBorder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2" fontId="2" fillId="0" borderId="8" xfId="0" applyNumberFormat="1" applyFont="1" applyBorder="1" applyAlignment="1">
      <alignment horizontal="center" vertical="top" wrapText="1"/>
    </xf>
    <xf numFmtId="2" fontId="4" fillId="0" borderId="8" xfId="0" applyNumberFormat="1" applyFont="1" applyBorder="1" applyAlignment="1">
      <alignment horizont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center" wrapText="1"/>
    </xf>
    <xf numFmtId="0" fontId="9" fillId="0" borderId="0" xfId="1" applyAlignment="1">
      <alignment horizontal="center"/>
    </xf>
    <xf numFmtId="0" fontId="10" fillId="0" borderId="0" xfId="1" applyFont="1" applyAlignment="1">
      <alignment horizontal="left"/>
    </xf>
    <xf numFmtId="0" fontId="10" fillId="0" borderId="0" xfId="1" applyFont="1" applyAlignment="1">
      <alignment horizontal="center"/>
    </xf>
    <xf numFmtId="0" fontId="9" fillId="0" borderId="0" xfId="1"/>
    <xf numFmtId="0" fontId="10" fillId="0" borderId="0" xfId="1" applyFont="1" applyFill="1" applyAlignment="1">
      <alignment horizontal="left"/>
    </xf>
    <xf numFmtId="0" fontId="10" fillId="0" borderId="0" xfId="1" applyFont="1" applyFill="1" applyAlignment="1">
      <alignment horizontal="center"/>
    </xf>
    <xf numFmtId="0" fontId="13" fillId="0" borderId="0" xfId="1" applyFont="1" applyFill="1"/>
    <xf numFmtId="0" fontId="13" fillId="0" borderId="0" xfId="1" applyFont="1" applyFill="1" applyAlignment="1">
      <alignment horizontal="right"/>
    </xf>
    <xf numFmtId="0" fontId="13" fillId="0" borderId="0" xfId="1" applyFont="1" applyFill="1" applyAlignment="1">
      <alignment horizontal="center"/>
    </xf>
    <xf numFmtId="0" fontId="13" fillId="0" borderId="0" xfId="0" applyFont="1" applyFill="1" applyAlignment="1">
      <alignment horizontal="right"/>
    </xf>
    <xf numFmtId="0" fontId="13" fillId="0" borderId="0" xfId="0" applyFont="1" applyFill="1" applyAlignment="1">
      <alignment horizontal="center"/>
    </xf>
    <xf numFmtId="2" fontId="2" fillId="0" borderId="11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2" fontId="2" fillId="0" borderId="19" xfId="0" applyNumberFormat="1" applyFont="1" applyBorder="1" applyAlignment="1">
      <alignment horizontal="center" vertical="top" wrapText="1"/>
    </xf>
    <xf numFmtId="2" fontId="2" fillId="0" borderId="34" xfId="0" applyNumberFormat="1" applyFont="1" applyBorder="1" applyAlignment="1">
      <alignment horizontal="center" vertical="center" wrapText="1"/>
    </xf>
    <xf numFmtId="2" fontId="4" fillId="0" borderId="19" xfId="0" applyNumberFormat="1" applyFont="1" applyBorder="1" applyAlignment="1">
      <alignment horizont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top" wrapText="1"/>
    </xf>
    <xf numFmtId="2" fontId="4" fillId="0" borderId="7" xfId="0" applyNumberFormat="1" applyFont="1" applyBorder="1" applyAlignment="1">
      <alignment horizontal="center" wrapText="1"/>
    </xf>
    <xf numFmtId="2" fontId="7" fillId="0" borderId="7" xfId="0" applyNumberFormat="1" applyFont="1" applyBorder="1" applyAlignment="1">
      <alignment horizontal="center" vertical="top" wrapText="1"/>
    </xf>
    <xf numFmtId="2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6" fillId="0" borderId="0" xfId="0" applyFont="1" applyFill="1" applyAlignment="1">
      <alignment horizontal="center"/>
    </xf>
    <xf numFmtId="0" fontId="6" fillId="0" borderId="8" xfId="0" applyFont="1" applyFill="1" applyBorder="1" applyAlignment="1">
      <alignment horizontal="center" vertical="top" wrapText="1"/>
    </xf>
    <xf numFmtId="0" fontId="6" fillId="0" borderId="10" xfId="0" applyFont="1" applyFill="1" applyBorder="1" applyAlignment="1">
      <alignment horizontal="center"/>
    </xf>
    <xf numFmtId="4" fontId="18" fillId="0" borderId="7" xfId="2" applyNumberFormat="1" applyFont="1" applyFill="1" applyBorder="1" applyAlignment="1">
      <alignment horizontal="center" vertical="top"/>
    </xf>
    <xf numFmtId="4" fontId="2" fillId="0" borderId="7" xfId="3" applyNumberFormat="1" applyFont="1" applyFill="1" applyBorder="1" applyAlignment="1">
      <alignment horizontal="center" vertical="top"/>
    </xf>
    <xf numFmtId="4" fontId="18" fillId="0" borderId="7" xfId="4" applyNumberFormat="1" applyFont="1" applyFill="1" applyBorder="1" applyAlignment="1">
      <alignment horizontal="center" vertical="top"/>
    </xf>
    <xf numFmtId="164" fontId="18" fillId="0" borderId="7" xfId="5" applyNumberFormat="1" applyFont="1" applyFill="1" applyBorder="1" applyAlignment="1">
      <alignment horizontal="center" vertical="top"/>
    </xf>
    <xf numFmtId="0" fontId="16" fillId="0" borderId="11" xfId="0" applyFont="1" applyFill="1" applyBorder="1" applyAlignment="1">
      <alignment horizontal="center"/>
    </xf>
    <xf numFmtId="4" fontId="16" fillId="0" borderId="7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center"/>
    </xf>
    <xf numFmtId="0" fontId="2" fillId="0" borderId="15" xfId="0" applyFont="1" applyFill="1" applyBorder="1" applyAlignment="1">
      <alignment horizontal="center" vertical="top" wrapText="1"/>
    </xf>
    <xf numFmtId="0" fontId="2" fillId="0" borderId="18" xfId="0" applyFont="1" applyFill="1" applyBorder="1" applyAlignment="1">
      <alignment horizontal="center" vertical="top" wrapText="1"/>
    </xf>
    <xf numFmtId="0" fontId="2" fillId="0" borderId="29" xfId="0" applyFont="1" applyFill="1" applyBorder="1" applyAlignment="1">
      <alignment horizontal="center" vertical="top" wrapText="1"/>
    </xf>
    <xf numFmtId="0" fontId="16" fillId="2" borderId="36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24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1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2" fontId="10" fillId="0" borderId="0" xfId="1" applyNumberFormat="1" applyFont="1" applyFill="1" applyAlignment="1"/>
    <xf numFmtId="0" fontId="13" fillId="0" borderId="0" xfId="0" applyFont="1" applyFill="1" applyAlignment="1">
      <alignment horizontal="center"/>
    </xf>
    <xf numFmtId="0" fontId="3" fillId="0" borderId="3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</cellXfs>
  <cellStyles count="6">
    <cellStyle name="Обычный" xfId="0" builtinId="0"/>
    <cellStyle name="Обычный 2" xfId="1"/>
    <cellStyle name="Обычный_водоканал" xfId="3"/>
    <cellStyle name="Обычный_горэнерго" xfId="4"/>
    <cellStyle name="Обычный_Лист12" xfId="5"/>
    <cellStyle name="Обычный_Лист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user\Desktop\&#1054;&#1090;&#1095;&#1077;&#1090;%20&#1087;&#1086;%20&#1087;&#1077;&#1088;&#1077;&#1095;&#1085;%20&#1088;&#1072;&#1073;&#1086;&#1090;%202019%20&#1075;%20&#1087;&#1088;\&#1054;&#1054;&#1054;%20&#1059;&#1050;%20&#1050;&#1086;&#1085;&#1094;&#1077;&#1087;&#1090;%20-2\&#1058;&#1080;&#1084;&#1080;&#1088;&#1103;&#1079;&#1077;&#1074;&#1072;%20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Тимирязева 33!R18C4:R18C5" advise="1">
            <x14:values cols="2">
              <value t="str">
                <val>Плановая стоимость работ и услуг на 2019г., руб.</val>
              </value>
              <value t="str">
                <val>Фактическое выполнение работ и  услуг в 2019г., руб.</val>
              </value>
            </x14:values>
          </x14:oleItem>
        </mc:Choice>
        <mc:Fallback>
          <oleItem name="!Тимирязева 33!R18C4:R18C5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6"/>
  <dimension ref="A1:I119"/>
  <sheetViews>
    <sheetView tabSelected="1" topLeftCell="A101" workbookViewId="0">
      <selection activeCell="K97" sqref="K97"/>
    </sheetView>
  </sheetViews>
  <sheetFormatPr defaultRowHeight="14.4" x14ac:dyDescent="0.3"/>
  <cols>
    <col min="1" max="1" width="6" customWidth="1"/>
    <col min="2" max="2" width="44.33203125" customWidth="1"/>
    <col min="3" max="3" width="18" customWidth="1"/>
    <col min="4" max="4" width="12.44140625" style="38" customWidth="1"/>
    <col min="5" max="5" width="12.33203125" style="38" customWidth="1"/>
    <col min="6" max="6" width="11.44140625" style="1" hidden="1" customWidth="1"/>
    <col min="7" max="7" width="0.21875" hidden="1" customWidth="1"/>
    <col min="8" max="8" width="8.77734375" hidden="1" customWidth="1"/>
    <col min="9" max="9" width="8.88671875" hidden="1" customWidth="1"/>
    <col min="10" max="10" width="8.88671875" customWidth="1"/>
  </cols>
  <sheetData>
    <row r="1" spans="1:9" x14ac:dyDescent="0.3">
      <c r="D1" s="38" t="s">
        <v>0</v>
      </c>
    </row>
    <row r="2" spans="1:9" s="49" customFormat="1" x14ac:dyDescent="0.3">
      <c r="A2" s="46"/>
      <c r="B2" s="47" t="s">
        <v>137</v>
      </c>
      <c r="C2" s="47"/>
      <c r="D2" s="47"/>
      <c r="E2" s="47"/>
      <c r="F2" s="48"/>
    </row>
    <row r="3" spans="1:9" s="49" customFormat="1" x14ac:dyDescent="0.3">
      <c r="A3" s="46"/>
      <c r="B3" s="50" t="s">
        <v>138</v>
      </c>
      <c r="C3" s="50"/>
      <c r="D3" s="50"/>
      <c r="E3" s="50"/>
      <c r="F3" s="51"/>
    </row>
    <row r="4" spans="1:9" s="49" customFormat="1" x14ac:dyDescent="0.3">
      <c r="A4" s="46"/>
      <c r="B4" s="116" t="s">
        <v>151</v>
      </c>
      <c r="C4" s="116"/>
      <c r="D4" s="116"/>
      <c r="E4" s="116"/>
      <c r="F4" s="116"/>
    </row>
    <row r="5" spans="1:9" s="49" customFormat="1" x14ac:dyDescent="0.3">
      <c r="A5" s="46"/>
      <c r="B5" s="52"/>
      <c r="C5" s="52"/>
      <c r="D5" s="53" t="s">
        <v>139</v>
      </c>
      <c r="E5" s="53">
        <v>1978</v>
      </c>
      <c r="F5" s="54">
        <v>1978</v>
      </c>
    </row>
    <row r="6" spans="1:9" x14ac:dyDescent="0.3">
      <c r="A6" s="117" t="s">
        <v>140</v>
      </c>
      <c r="B6" s="117"/>
      <c r="C6" s="117"/>
      <c r="D6" s="117"/>
      <c r="E6" s="56" t="s">
        <v>141</v>
      </c>
      <c r="F6" s="55" t="s">
        <v>141</v>
      </c>
    </row>
    <row r="7" spans="1:9" s="49" customFormat="1" x14ac:dyDescent="0.3">
      <c r="A7" s="46"/>
      <c r="B7" s="52"/>
      <c r="C7" s="52"/>
      <c r="D7" s="53" t="s">
        <v>142</v>
      </c>
      <c r="E7" s="53">
        <v>5</v>
      </c>
      <c r="F7" s="54">
        <v>5</v>
      </c>
    </row>
    <row r="8" spans="1:9" s="49" customFormat="1" x14ac:dyDescent="0.3">
      <c r="A8" s="46"/>
      <c r="B8" s="52"/>
      <c r="C8" s="52"/>
      <c r="D8" s="53" t="s">
        <v>143</v>
      </c>
      <c r="E8" s="53">
        <v>8</v>
      </c>
      <c r="F8" s="54">
        <v>8</v>
      </c>
    </row>
    <row r="9" spans="1:9" s="49" customFormat="1" x14ac:dyDescent="0.3">
      <c r="A9" s="46"/>
      <c r="B9" s="52"/>
      <c r="C9" s="52"/>
      <c r="D9" s="53" t="s">
        <v>144</v>
      </c>
      <c r="E9" s="53">
        <v>96</v>
      </c>
      <c r="F9" s="54">
        <v>96</v>
      </c>
    </row>
    <row r="10" spans="1:9" s="49" customFormat="1" x14ac:dyDescent="0.3">
      <c r="A10" s="46"/>
      <c r="B10" s="52"/>
      <c r="C10" s="52"/>
      <c r="D10" s="53" t="s">
        <v>145</v>
      </c>
      <c r="E10" s="53">
        <v>5200.2</v>
      </c>
      <c r="F10" s="54">
        <v>5200.3</v>
      </c>
    </row>
    <row r="11" spans="1:9" s="49" customFormat="1" x14ac:dyDescent="0.3">
      <c r="A11" s="46"/>
      <c r="B11" s="52"/>
      <c r="C11" s="52"/>
      <c r="D11" s="53" t="s">
        <v>146</v>
      </c>
      <c r="E11" s="53">
        <v>655</v>
      </c>
      <c r="F11" s="54">
        <v>655</v>
      </c>
    </row>
    <row r="13" spans="1:9" ht="1.2" customHeight="1" thickBot="1" x14ac:dyDescent="0.35">
      <c r="A13" s="123" t="s">
        <v>1</v>
      </c>
      <c r="B13" s="123"/>
      <c r="C13" s="123"/>
      <c r="D13" s="123"/>
      <c r="E13" s="123"/>
      <c r="F13" s="123"/>
      <c r="I13">
        <v>5200.2</v>
      </c>
    </row>
    <row r="14" spans="1:9" ht="129" customHeight="1" thickBot="1" x14ac:dyDescent="0.35">
      <c r="A14" s="2" t="s">
        <v>2</v>
      </c>
      <c r="B14" s="3" t="s">
        <v>3</v>
      </c>
      <c r="C14" s="3" t="s">
        <v>4</v>
      </c>
      <c r="D14" s="62" t="str">
        <f t="array" ref="D14:E14">[1]!'!Тимирязева 33!R18C4:R18C5'</f>
        <v>Плановая стоимость работ и услуг на 2019г., руб.</v>
      </c>
      <c r="E14" s="62" t="str">
        <v>Фактическое выполнение работ и  услуг в 2019г., руб.</v>
      </c>
      <c r="F14" s="4" t="s">
        <v>5</v>
      </c>
    </row>
    <row r="15" spans="1:9" x14ac:dyDescent="0.3">
      <c r="A15" s="124" t="s">
        <v>6</v>
      </c>
      <c r="B15" s="119"/>
      <c r="C15" s="119"/>
      <c r="D15" s="119"/>
      <c r="E15" s="125"/>
      <c r="F15" s="126"/>
    </row>
    <row r="16" spans="1:9" ht="93" customHeight="1" x14ac:dyDescent="0.3">
      <c r="A16" s="5" t="s">
        <v>7</v>
      </c>
      <c r="B16" s="6" t="s">
        <v>8</v>
      </c>
      <c r="C16" s="7" t="s">
        <v>9</v>
      </c>
      <c r="D16" s="96">
        <f>I13*F16*12</f>
        <v>46801.799999999996</v>
      </c>
      <c r="E16" s="96">
        <v>46801.799999999996</v>
      </c>
      <c r="F16" s="94">
        <v>0.75</v>
      </c>
    </row>
    <row r="17" spans="1:6" ht="42.75" customHeight="1" x14ac:dyDescent="0.3">
      <c r="A17" s="5" t="s">
        <v>10</v>
      </c>
      <c r="B17" s="6" t="s">
        <v>11</v>
      </c>
      <c r="C17" s="7" t="s">
        <v>12</v>
      </c>
      <c r="D17" s="97"/>
      <c r="E17" s="97"/>
      <c r="F17" s="94"/>
    </row>
    <row r="18" spans="1:6" ht="30.75" customHeight="1" x14ac:dyDescent="0.3">
      <c r="A18" s="5" t="s">
        <v>13</v>
      </c>
      <c r="B18" s="6" t="s">
        <v>14</v>
      </c>
      <c r="C18" s="7" t="s">
        <v>12</v>
      </c>
      <c r="D18" s="97"/>
      <c r="E18" s="97"/>
      <c r="F18" s="94"/>
    </row>
    <row r="19" spans="1:6" ht="40.5" customHeight="1" x14ac:dyDescent="0.3">
      <c r="A19" s="5" t="s">
        <v>15</v>
      </c>
      <c r="B19" s="6" t="s">
        <v>16</v>
      </c>
      <c r="C19" s="7" t="s">
        <v>12</v>
      </c>
      <c r="D19" s="97"/>
      <c r="E19" s="97"/>
      <c r="F19" s="94"/>
    </row>
    <row r="20" spans="1:6" ht="55.5" customHeight="1" x14ac:dyDescent="0.3">
      <c r="A20" s="5" t="s">
        <v>17</v>
      </c>
      <c r="B20" s="6" t="s">
        <v>18</v>
      </c>
      <c r="C20" s="7" t="s">
        <v>12</v>
      </c>
      <c r="D20" s="109"/>
      <c r="E20" s="109"/>
      <c r="F20" s="94"/>
    </row>
    <row r="21" spans="1:6" ht="32.25" customHeight="1" thickBot="1" x14ac:dyDescent="0.35">
      <c r="A21" s="8" t="s">
        <v>19</v>
      </c>
      <c r="B21" s="9" t="s">
        <v>20</v>
      </c>
      <c r="C21" s="10"/>
      <c r="D21" s="39">
        <f>F21*I13*12</f>
        <v>6240.24</v>
      </c>
      <c r="E21" s="59">
        <v>6240.24</v>
      </c>
      <c r="F21" s="12">
        <v>0.1</v>
      </c>
    </row>
    <row r="22" spans="1:6" x14ac:dyDescent="0.3">
      <c r="A22" s="124" t="s">
        <v>21</v>
      </c>
      <c r="B22" s="119"/>
      <c r="C22" s="119"/>
      <c r="D22" s="119"/>
      <c r="E22" s="125"/>
      <c r="F22" s="126"/>
    </row>
    <row r="23" spans="1:6" ht="35.25" customHeight="1" x14ac:dyDescent="0.3">
      <c r="A23" s="5" t="s">
        <v>7</v>
      </c>
      <c r="B23" s="6" t="s">
        <v>22</v>
      </c>
      <c r="C23" s="7" t="s">
        <v>23</v>
      </c>
      <c r="D23" s="106">
        <f>I13*12*F23</f>
        <v>65522.52</v>
      </c>
      <c r="E23" s="96">
        <v>65522.52</v>
      </c>
      <c r="F23" s="94">
        <v>1.05</v>
      </c>
    </row>
    <row r="24" spans="1:6" ht="37.5" customHeight="1" x14ac:dyDescent="0.3">
      <c r="A24" s="5" t="s">
        <v>10</v>
      </c>
      <c r="B24" s="6" t="s">
        <v>24</v>
      </c>
      <c r="C24" s="7" t="s">
        <v>25</v>
      </c>
      <c r="D24" s="106"/>
      <c r="E24" s="97"/>
      <c r="F24" s="94"/>
    </row>
    <row r="25" spans="1:6" ht="78" customHeight="1" x14ac:dyDescent="0.3">
      <c r="A25" s="5" t="s">
        <v>13</v>
      </c>
      <c r="B25" s="6" t="s">
        <v>26</v>
      </c>
      <c r="C25" s="7" t="s">
        <v>25</v>
      </c>
      <c r="D25" s="106"/>
      <c r="E25" s="109"/>
      <c r="F25" s="94"/>
    </row>
    <row r="26" spans="1:6" ht="43.5" customHeight="1" thickBot="1" x14ac:dyDescent="0.35">
      <c r="A26" s="8" t="s">
        <v>15</v>
      </c>
      <c r="B26" s="9" t="s">
        <v>27</v>
      </c>
      <c r="C26" s="13" t="s">
        <v>12</v>
      </c>
      <c r="D26" s="58">
        <f>I13*12*F26</f>
        <v>13104.503999999999</v>
      </c>
      <c r="E26" s="58">
        <v>13104.503999999999</v>
      </c>
      <c r="F26" s="14">
        <v>0.21</v>
      </c>
    </row>
    <row r="27" spans="1:6" x14ac:dyDescent="0.3">
      <c r="A27" s="124" t="s">
        <v>28</v>
      </c>
      <c r="B27" s="119"/>
      <c r="C27" s="119"/>
      <c r="D27" s="127"/>
      <c r="E27" s="128"/>
      <c r="F27" s="126"/>
    </row>
    <row r="28" spans="1:6" x14ac:dyDescent="0.3">
      <c r="A28" s="111" t="s">
        <v>29</v>
      </c>
      <c r="B28" s="112"/>
      <c r="C28" s="129"/>
      <c r="D28" s="96">
        <f>F28*12*I13</f>
        <v>194695.48799999998</v>
      </c>
      <c r="E28" s="96">
        <v>194695.48799999998</v>
      </c>
      <c r="F28" s="130">
        <v>3.12</v>
      </c>
    </row>
    <row r="29" spans="1:6" ht="25.5" customHeight="1" x14ac:dyDescent="0.3">
      <c r="A29" s="5" t="s">
        <v>7</v>
      </c>
      <c r="B29" s="6" t="s">
        <v>30</v>
      </c>
      <c r="C29" s="15" t="s">
        <v>31</v>
      </c>
      <c r="D29" s="97"/>
      <c r="E29" s="97"/>
      <c r="F29" s="130"/>
    </row>
    <row r="30" spans="1:6" ht="41.25" customHeight="1" x14ac:dyDescent="0.3">
      <c r="A30" s="5" t="s">
        <v>10</v>
      </c>
      <c r="B30" s="6" t="s">
        <v>32</v>
      </c>
      <c r="C30" s="15" t="s">
        <v>33</v>
      </c>
      <c r="D30" s="97"/>
      <c r="E30" s="97"/>
      <c r="F30" s="130"/>
    </row>
    <row r="31" spans="1:6" x14ac:dyDescent="0.3">
      <c r="A31" s="5" t="s">
        <v>13</v>
      </c>
      <c r="B31" s="6" t="s">
        <v>34</v>
      </c>
      <c r="C31" s="15" t="s">
        <v>31</v>
      </c>
      <c r="D31" s="97"/>
      <c r="E31" s="97"/>
      <c r="F31" s="130"/>
    </row>
    <row r="32" spans="1:6" ht="25.5" customHeight="1" x14ac:dyDescent="0.3">
      <c r="A32" s="5" t="s">
        <v>15</v>
      </c>
      <c r="B32" s="6" t="s">
        <v>35</v>
      </c>
      <c r="C32" s="15" t="s">
        <v>36</v>
      </c>
      <c r="D32" s="97"/>
      <c r="E32" s="97"/>
      <c r="F32" s="130"/>
    </row>
    <row r="33" spans="1:6" ht="21.75" customHeight="1" x14ac:dyDescent="0.3">
      <c r="A33" s="5" t="s">
        <v>37</v>
      </c>
      <c r="B33" s="6" t="s">
        <v>38</v>
      </c>
      <c r="C33" s="15" t="s">
        <v>39</v>
      </c>
      <c r="D33" s="97"/>
      <c r="E33" s="97"/>
      <c r="F33" s="130"/>
    </row>
    <row r="34" spans="1:6" ht="41.25" customHeight="1" x14ac:dyDescent="0.3">
      <c r="A34" s="5" t="s">
        <v>19</v>
      </c>
      <c r="B34" s="6" t="s">
        <v>40</v>
      </c>
      <c r="C34" s="15" t="s">
        <v>41</v>
      </c>
      <c r="D34" s="97"/>
      <c r="E34" s="97"/>
      <c r="F34" s="130"/>
    </row>
    <row r="35" spans="1:6" x14ac:dyDescent="0.3">
      <c r="A35" s="7">
        <v>8</v>
      </c>
      <c r="B35" s="6" t="s">
        <v>43</v>
      </c>
      <c r="C35" s="15" t="s">
        <v>44</v>
      </c>
      <c r="D35" s="97"/>
      <c r="E35" s="97"/>
      <c r="F35" s="130"/>
    </row>
    <row r="36" spans="1:6" x14ac:dyDescent="0.3">
      <c r="A36" s="132" t="s">
        <v>45</v>
      </c>
      <c r="B36" s="133"/>
      <c r="C36" s="133"/>
      <c r="D36" s="97"/>
      <c r="E36" s="97"/>
      <c r="F36" s="130"/>
    </row>
    <row r="37" spans="1:6" ht="48" customHeight="1" x14ac:dyDescent="0.3">
      <c r="A37" s="5">
        <v>9</v>
      </c>
      <c r="B37" s="6" t="s">
        <v>47</v>
      </c>
      <c r="C37" s="15" t="s">
        <v>48</v>
      </c>
      <c r="D37" s="97"/>
      <c r="E37" s="97"/>
      <c r="F37" s="130"/>
    </row>
    <row r="38" spans="1:6" ht="48.75" customHeight="1" x14ac:dyDescent="0.3">
      <c r="A38" s="5">
        <v>10</v>
      </c>
      <c r="B38" s="6" t="s">
        <v>50</v>
      </c>
      <c r="C38" s="15" t="s">
        <v>48</v>
      </c>
      <c r="D38" s="97"/>
      <c r="E38" s="97"/>
      <c r="F38" s="130"/>
    </row>
    <row r="39" spans="1:6" ht="47.25" customHeight="1" x14ac:dyDescent="0.3">
      <c r="A39" s="5">
        <v>11</v>
      </c>
      <c r="B39" s="6" t="s">
        <v>52</v>
      </c>
      <c r="C39" s="15" t="s">
        <v>31</v>
      </c>
      <c r="D39" s="97"/>
      <c r="E39" s="97"/>
      <c r="F39" s="130"/>
    </row>
    <row r="40" spans="1:6" ht="25.5" customHeight="1" x14ac:dyDescent="0.3">
      <c r="A40" s="5">
        <v>12</v>
      </c>
      <c r="B40" s="6" t="s">
        <v>54</v>
      </c>
      <c r="C40" s="15" t="s">
        <v>31</v>
      </c>
      <c r="D40" s="97"/>
      <c r="E40" s="97"/>
      <c r="F40" s="130"/>
    </row>
    <row r="41" spans="1:6" ht="36.75" customHeight="1" x14ac:dyDescent="0.3">
      <c r="A41" s="5">
        <v>13</v>
      </c>
      <c r="B41" s="6" t="s">
        <v>32</v>
      </c>
      <c r="C41" s="15" t="s">
        <v>56</v>
      </c>
      <c r="D41" s="97"/>
      <c r="E41" s="97"/>
      <c r="F41" s="130"/>
    </row>
    <row r="42" spans="1:6" ht="21.75" customHeight="1" x14ac:dyDescent="0.3">
      <c r="A42" s="8">
        <v>14</v>
      </c>
      <c r="B42" s="9" t="s">
        <v>58</v>
      </c>
      <c r="C42" s="41" t="s">
        <v>31</v>
      </c>
      <c r="D42" s="109"/>
      <c r="E42" s="109"/>
      <c r="F42" s="131"/>
    </row>
    <row r="43" spans="1:6" ht="113.4" customHeight="1" thickBot="1" x14ac:dyDescent="0.35">
      <c r="A43" s="41">
        <v>15</v>
      </c>
      <c r="B43" s="36" t="s">
        <v>135</v>
      </c>
      <c r="C43" s="37" t="s">
        <v>136</v>
      </c>
      <c r="D43" s="33">
        <f>F43*9*I13</f>
        <v>1404.0540000000001</v>
      </c>
      <c r="E43" s="57">
        <v>1404.0540000000001</v>
      </c>
      <c r="F43" s="35">
        <v>0.03</v>
      </c>
    </row>
    <row r="44" spans="1:6" x14ac:dyDescent="0.3">
      <c r="A44" s="118" t="s">
        <v>59</v>
      </c>
      <c r="B44" s="119"/>
      <c r="C44" s="119"/>
      <c r="D44" s="120"/>
      <c r="E44" s="121"/>
      <c r="F44" s="122"/>
    </row>
    <row r="45" spans="1:6" x14ac:dyDescent="0.3">
      <c r="A45" s="111" t="s">
        <v>60</v>
      </c>
      <c r="B45" s="112"/>
      <c r="C45" s="112"/>
      <c r="D45" s="106">
        <f>I13*12*F45</f>
        <v>51793.991999999991</v>
      </c>
      <c r="E45" s="96">
        <v>51793.991999999991</v>
      </c>
      <c r="F45" s="94">
        <v>0.83</v>
      </c>
    </row>
    <row r="46" spans="1:6" ht="98.25" customHeight="1" x14ac:dyDescent="0.3">
      <c r="A46" s="5" t="s">
        <v>7</v>
      </c>
      <c r="B46" s="6" t="s">
        <v>61</v>
      </c>
      <c r="C46" s="7" t="s">
        <v>62</v>
      </c>
      <c r="D46" s="106"/>
      <c r="E46" s="97"/>
      <c r="F46" s="94"/>
    </row>
    <row r="47" spans="1:6" ht="60.75" customHeight="1" x14ac:dyDescent="0.3">
      <c r="A47" s="5" t="s">
        <v>10</v>
      </c>
      <c r="B47" s="6" t="s">
        <v>63</v>
      </c>
      <c r="C47" s="7" t="s">
        <v>62</v>
      </c>
      <c r="D47" s="106"/>
      <c r="E47" s="97"/>
      <c r="F47" s="94"/>
    </row>
    <row r="48" spans="1:6" ht="21" customHeight="1" thickBot="1" x14ac:dyDescent="0.35">
      <c r="A48" s="8" t="s">
        <v>13</v>
      </c>
      <c r="B48" s="9" t="s">
        <v>64</v>
      </c>
      <c r="C48" s="17" t="s">
        <v>65</v>
      </c>
      <c r="D48" s="96"/>
      <c r="E48" s="98"/>
      <c r="F48" s="95"/>
    </row>
    <row r="49" spans="1:6" x14ac:dyDescent="0.3">
      <c r="A49" s="88" t="s">
        <v>66</v>
      </c>
      <c r="B49" s="89"/>
      <c r="C49" s="89"/>
      <c r="D49" s="105">
        <f>F49*12*I13</f>
        <v>62402.399999999994</v>
      </c>
      <c r="E49" s="110"/>
      <c r="F49" s="113">
        <v>1</v>
      </c>
    </row>
    <row r="50" spans="1:6" ht="68.25" customHeight="1" x14ac:dyDescent="0.3">
      <c r="A50" s="5" t="s">
        <v>7</v>
      </c>
      <c r="B50" s="6" t="s">
        <v>67</v>
      </c>
      <c r="C50" s="7" t="s">
        <v>62</v>
      </c>
      <c r="D50" s="106"/>
      <c r="E50" s="97"/>
      <c r="F50" s="114"/>
    </row>
    <row r="51" spans="1:6" ht="47.25" customHeight="1" x14ac:dyDescent="0.3">
      <c r="A51" s="5" t="s">
        <v>10</v>
      </c>
      <c r="B51" s="6" t="s">
        <v>68</v>
      </c>
      <c r="C51" s="7" t="s">
        <v>62</v>
      </c>
      <c r="D51" s="106"/>
      <c r="E51" s="97"/>
      <c r="F51" s="114"/>
    </row>
    <row r="52" spans="1:6" ht="56.25" customHeight="1" x14ac:dyDescent="0.3">
      <c r="A52" s="5" t="s">
        <v>13</v>
      </c>
      <c r="B52" s="6" t="s">
        <v>69</v>
      </c>
      <c r="C52" s="7" t="s">
        <v>62</v>
      </c>
      <c r="D52" s="106"/>
      <c r="E52" s="97"/>
      <c r="F52" s="114"/>
    </row>
    <row r="53" spans="1:6" ht="28.5" customHeight="1" thickBot="1" x14ac:dyDescent="0.35">
      <c r="A53" s="8" t="s">
        <v>15</v>
      </c>
      <c r="B53" s="9" t="s">
        <v>64</v>
      </c>
      <c r="C53" s="13" t="s">
        <v>65</v>
      </c>
      <c r="D53" s="96"/>
      <c r="E53" s="97"/>
      <c r="F53" s="115"/>
    </row>
    <row r="54" spans="1:6" x14ac:dyDescent="0.3">
      <c r="A54" s="88" t="s">
        <v>70</v>
      </c>
      <c r="B54" s="89"/>
      <c r="C54" s="89"/>
      <c r="D54" s="105">
        <f>F54*12*I13</f>
        <v>70514.711999999985</v>
      </c>
      <c r="E54" s="96"/>
      <c r="F54" s="108">
        <v>1.1299999999999999</v>
      </c>
    </row>
    <row r="55" spans="1:6" ht="58.5" customHeight="1" x14ac:dyDescent="0.3">
      <c r="A55" s="5" t="s">
        <v>7</v>
      </c>
      <c r="B55" s="6" t="s">
        <v>71</v>
      </c>
      <c r="C55" s="7" t="s">
        <v>65</v>
      </c>
      <c r="D55" s="106"/>
      <c r="E55" s="97"/>
      <c r="F55" s="94"/>
    </row>
    <row r="56" spans="1:6" ht="42" customHeight="1" x14ac:dyDescent="0.3">
      <c r="A56" s="5" t="s">
        <v>10</v>
      </c>
      <c r="B56" s="6" t="s">
        <v>72</v>
      </c>
      <c r="C56" s="7" t="s">
        <v>12</v>
      </c>
      <c r="D56" s="106"/>
      <c r="E56" s="97"/>
      <c r="F56" s="94"/>
    </row>
    <row r="57" spans="1:6" ht="44.25" customHeight="1" x14ac:dyDescent="0.3">
      <c r="A57" s="5" t="s">
        <v>13</v>
      </c>
      <c r="B57" s="6" t="s">
        <v>73</v>
      </c>
      <c r="C57" s="7" t="s">
        <v>12</v>
      </c>
      <c r="D57" s="106"/>
      <c r="E57" s="97"/>
      <c r="F57" s="94"/>
    </row>
    <row r="58" spans="1:6" ht="46.2" customHeight="1" thickBot="1" x14ac:dyDescent="0.35">
      <c r="A58" s="8" t="s">
        <v>15</v>
      </c>
      <c r="B58" s="9" t="s">
        <v>74</v>
      </c>
      <c r="C58" s="13" t="s">
        <v>65</v>
      </c>
      <c r="D58" s="96"/>
      <c r="E58" s="109"/>
      <c r="F58" s="95"/>
    </row>
    <row r="59" spans="1:6" x14ac:dyDescent="0.3">
      <c r="A59" s="88" t="s">
        <v>75</v>
      </c>
      <c r="B59" s="89"/>
      <c r="C59" s="89"/>
      <c r="D59" s="110">
        <f>F59*12*I13</f>
        <v>152885.88</v>
      </c>
      <c r="E59" s="96">
        <v>152885.88</v>
      </c>
      <c r="F59" s="93">
        <v>2.4500000000000002</v>
      </c>
    </row>
    <row r="60" spans="1:6" ht="54.75" customHeight="1" x14ac:dyDescent="0.3">
      <c r="A60" s="5" t="s">
        <v>7</v>
      </c>
      <c r="B60" s="6" t="s">
        <v>76</v>
      </c>
      <c r="C60" s="7" t="s">
        <v>12</v>
      </c>
      <c r="D60" s="97"/>
      <c r="E60" s="97"/>
      <c r="F60" s="103"/>
    </row>
    <row r="61" spans="1:6" ht="25.5" customHeight="1" x14ac:dyDescent="0.3">
      <c r="A61" s="5" t="s">
        <v>10</v>
      </c>
      <c r="B61" s="6" t="s">
        <v>77</v>
      </c>
      <c r="C61" s="7" t="s">
        <v>12</v>
      </c>
      <c r="D61" s="97"/>
      <c r="E61" s="97"/>
      <c r="F61" s="103"/>
    </row>
    <row r="62" spans="1:6" ht="58.5" customHeight="1" x14ac:dyDescent="0.3">
      <c r="A62" s="5" t="s">
        <v>13</v>
      </c>
      <c r="B62" s="6" t="s">
        <v>78</v>
      </c>
      <c r="C62" s="7" t="s">
        <v>62</v>
      </c>
      <c r="D62" s="97"/>
      <c r="E62" s="97"/>
      <c r="F62" s="103"/>
    </row>
    <row r="63" spans="1:6" ht="32.25" customHeight="1" x14ac:dyDescent="0.3">
      <c r="A63" s="8" t="s">
        <v>15</v>
      </c>
      <c r="B63" s="9" t="s">
        <v>79</v>
      </c>
      <c r="C63" s="13" t="s">
        <v>12</v>
      </c>
      <c r="D63" s="97"/>
      <c r="E63" s="97"/>
      <c r="F63" s="103"/>
    </row>
    <row r="64" spans="1:6" ht="21.6" customHeight="1" thickBot="1" x14ac:dyDescent="0.35">
      <c r="A64" s="7">
        <v>5</v>
      </c>
      <c r="B64" s="6" t="s">
        <v>80</v>
      </c>
      <c r="C64" s="15" t="s">
        <v>12</v>
      </c>
      <c r="D64" s="98"/>
      <c r="E64" s="109"/>
      <c r="F64" s="16"/>
    </row>
    <row r="65" spans="1:6" x14ac:dyDescent="0.3">
      <c r="A65" s="88" t="s">
        <v>81</v>
      </c>
      <c r="B65" s="89"/>
      <c r="C65" s="89"/>
      <c r="D65" s="105">
        <f>F65*12*I13</f>
        <v>78003</v>
      </c>
      <c r="E65" s="96">
        <v>78003</v>
      </c>
      <c r="F65" s="107">
        <v>1.25</v>
      </c>
    </row>
    <row r="66" spans="1:6" ht="71.25" customHeight="1" x14ac:dyDescent="0.3">
      <c r="A66" s="5" t="s">
        <v>7</v>
      </c>
      <c r="B66" s="6" t="s">
        <v>82</v>
      </c>
      <c r="C66" s="6" t="s">
        <v>12</v>
      </c>
      <c r="D66" s="106"/>
      <c r="E66" s="97"/>
      <c r="F66" s="94"/>
    </row>
    <row r="67" spans="1:6" ht="31.5" customHeight="1" x14ac:dyDescent="0.3">
      <c r="A67" s="5" t="s">
        <v>10</v>
      </c>
      <c r="B67" s="6" t="s">
        <v>83</v>
      </c>
      <c r="C67" s="18" t="s">
        <v>12</v>
      </c>
      <c r="D67" s="106"/>
      <c r="E67" s="97"/>
      <c r="F67" s="94"/>
    </row>
    <row r="68" spans="1:6" ht="82.5" customHeight="1" x14ac:dyDescent="0.3">
      <c r="A68" s="5" t="s">
        <v>13</v>
      </c>
      <c r="B68" s="6" t="s">
        <v>84</v>
      </c>
      <c r="C68" s="7" t="s">
        <v>12</v>
      </c>
      <c r="D68" s="106"/>
      <c r="E68" s="97"/>
      <c r="F68" s="94"/>
    </row>
    <row r="69" spans="1:6" ht="41.25" customHeight="1" thickBot="1" x14ac:dyDescent="0.35">
      <c r="A69" s="8" t="s">
        <v>15</v>
      </c>
      <c r="B69" s="9" t="s">
        <v>85</v>
      </c>
      <c r="C69" s="11" t="s">
        <v>65</v>
      </c>
      <c r="D69" s="96"/>
      <c r="E69" s="98"/>
      <c r="F69" s="95"/>
    </row>
    <row r="70" spans="1:6" x14ac:dyDescent="0.3">
      <c r="A70" s="88" t="s">
        <v>86</v>
      </c>
      <c r="B70" s="89"/>
      <c r="C70" s="89"/>
      <c r="D70" s="89"/>
      <c r="E70" s="90"/>
      <c r="F70" s="91"/>
    </row>
    <row r="71" spans="1:6" ht="71.25" customHeight="1" x14ac:dyDescent="0.3">
      <c r="A71" s="5" t="s">
        <v>7</v>
      </c>
      <c r="B71" s="6" t="s">
        <v>87</v>
      </c>
      <c r="C71" s="18" t="s">
        <v>88</v>
      </c>
      <c r="D71" s="96">
        <f>F71*12*I13</f>
        <v>150389.78400000001</v>
      </c>
      <c r="E71" s="96">
        <v>150389.78400000001</v>
      </c>
      <c r="F71" s="94">
        <v>2.41</v>
      </c>
    </row>
    <row r="72" spans="1:6" ht="34.5" customHeight="1" thickBot="1" x14ac:dyDescent="0.35">
      <c r="A72" s="8" t="s">
        <v>10</v>
      </c>
      <c r="B72" s="9" t="s">
        <v>89</v>
      </c>
      <c r="C72" s="11" t="s">
        <v>90</v>
      </c>
      <c r="D72" s="98"/>
      <c r="E72" s="98"/>
      <c r="F72" s="95"/>
    </row>
    <row r="73" spans="1:6" x14ac:dyDescent="0.3">
      <c r="A73" s="88" t="s">
        <v>147</v>
      </c>
      <c r="B73" s="89"/>
      <c r="C73" s="89"/>
      <c r="D73" s="89"/>
      <c r="E73" s="90"/>
      <c r="F73" s="91"/>
    </row>
    <row r="74" spans="1:6" ht="16.5" customHeight="1" x14ac:dyDescent="0.3">
      <c r="A74" s="42" t="s">
        <v>7</v>
      </c>
      <c r="B74" s="44" t="s">
        <v>148</v>
      </c>
      <c r="C74" s="43" t="s">
        <v>42</v>
      </c>
      <c r="D74" s="92">
        <f>F74*3*I13</f>
        <v>36661.410000000003</v>
      </c>
      <c r="E74" s="93">
        <v>36661.410000000003</v>
      </c>
      <c r="F74" s="94">
        <v>2.35</v>
      </c>
    </row>
    <row r="75" spans="1:6" ht="21" customHeight="1" x14ac:dyDescent="0.3">
      <c r="A75" s="42" t="s">
        <v>10</v>
      </c>
      <c r="B75" s="44" t="s">
        <v>149</v>
      </c>
      <c r="C75" s="43" t="s">
        <v>23</v>
      </c>
      <c r="D75" s="92"/>
      <c r="E75" s="103"/>
      <c r="F75" s="94"/>
    </row>
    <row r="76" spans="1:6" ht="43.5" customHeight="1" thickBot="1" x14ac:dyDescent="0.35">
      <c r="A76" s="8" t="s">
        <v>13</v>
      </c>
      <c r="B76" s="9" t="s">
        <v>150</v>
      </c>
      <c r="C76" s="45" t="s">
        <v>42</v>
      </c>
      <c r="D76" s="93"/>
      <c r="E76" s="104"/>
      <c r="F76" s="95"/>
    </row>
    <row r="77" spans="1:6" ht="15" customHeight="1" x14ac:dyDescent="0.3">
      <c r="A77" s="88" t="s">
        <v>91</v>
      </c>
      <c r="B77" s="89"/>
      <c r="C77" s="89"/>
      <c r="D77" s="89"/>
      <c r="E77" s="90"/>
      <c r="F77" s="91"/>
    </row>
    <row r="78" spans="1:6" ht="78.75" customHeight="1" x14ac:dyDescent="0.3">
      <c r="A78" s="5" t="s">
        <v>7</v>
      </c>
      <c r="B78" s="6" t="s">
        <v>92</v>
      </c>
      <c r="C78" s="18" t="s">
        <v>93</v>
      </c>
      <c r="D78" s="96">
        <f>F78*12*I13</f>
        <v>271450.43999999994</v>
      </c>
      <c r="E78" s="96">
        <v>271450.44</v>
      </c>
      <c r="F78" s="95">
        <v>4.3499999999999996</v>
      </c>
    </row>
    <row r="79" spans="1:6" ht="70.5" customHeight="1" x14ac:dyDescent="0.3">
      <c r="A79" s="5" t="s">
        <v>10</v>
      </c>
      <c r="B79" s="6" t="s">
        <v>94</v>
      </c>
      <c r="C79" s="18" t="s">
        <v>93</v>
      </c>
      <c r="D79" s="97"/>
      <c r="E79" s="97"/>
      <c r="F79" s="99"/>
    </row>
    <row r="80" spans="1:6" ht="67.5" customHeight="1" x14ac:dyDescent="0.3">
      <c r="A80" s="101" t="s">
        <v>13</v>
      </c>
      <c r="B80" s="6" t="s">
        <v>95</v>
      </c>
      <c r="C80" s="92" t="s">
        <v>96</v>
      </c>
      <c r="D80" s="97"/>
      <c r="E80" s="97"/>
      <c r="F80" s="99"/>
    </row>
    <row r="81" spans="1:6" ht="30.75" customHeight="1" x14ac:dyDescent="0.3">
      <c r="A81" s="101"/>
      <c r="B81" s="6" t="s">
        <v>97</v>
      </c>
      <c r="C81" s="92"/>
      <c r="D81" s="97"/>
      <c r="E81" s="97"/>
      <c r="F81" s="99"/>
    </row>
    <row r="82" spans="1:6" ht="15" customHeight="1" x14ac:dyDescent="0.3">
      <c r="A82" s="101"/>
      <c r="B82" s="102" t="s">
        <v>98</v>
      </c>
      <c r="C82" s="92"/>
      <c r="D82" s="97"/>
      <c r="E82" s="97"/>
      <c r="F82" s="99"/>
    </row>
    <row r="83" spans="1:6" ht="69.75" customHeight="1" x14ac:dyDescent="0.3">
      <c r="A83" s="101"/>
      <c r="B83" s="102"/>
      <c r="C83" s="92"/>
      <c r="D83" s="97"/>
      <c r="E83" s="97"/>
      <c r="F83" s="99"/>
    </row>
    <row r="84" spans="1:6" ht="76.5" customHeight="1" x14ac:dyDescent="0.3">
      <c r="A84" s="101"/>
      <c r="B84" s="6" t="s">
        <v>99</v>
      </c>
      <c r="C84" s="92"/>
      <c r="D84" s="97"/>
      <c r="E84" s="97"/>
      <c r="F84" s="99"/>
    </row>
    <row r="85" spans="1:6" ht="54.75" customHeight="1" x14ac:dyDescent="0.3">
      <c r="A85" s="101"/>
      <c r="B85" s="6" t="s">
        <v>100</v>
      </c>
      <c r="C85" s="92"/>
      <c r="D85" s="97"/>
      <c r="E85" s="97"/>
      <c r="F85" s="99"/>
    </row>
    <row r="86" spans="1:6" ht="80.25" customHeight="1" x14ac:dyDescent="0.3">
      <c r="A86" s="5" t="s">
        <v>15</v>
      </c>
      <c r="B86" s="6" t="s">
        <v>101</v>
      </c>
      <c r="C86" s="18" t="s">
        <v>102</v>
      </c>
      <c r="D86" s="97"/>
      <c r="E86" s="97"/>
      <c r="F86" s="99"/>
    </row>
    <row r="87" spans="1:6" ht="45.75" customHeight="1" x14ac:dyDescent="0.3">
      <c r="A87" s="5" t="s">
        <v>17</v>
      </c>
      <c r="B87" s="6" t="s">
        <v>103</v>
      </c>
      <c r="C87" s="7" t="s">
        <v>104</v>
      </c>
      <c r="D87" s="97"/>
      <c r="E87" s="97"/>
      <c r="F87" s="99"/>
    </row>
    <row r="88" spans="1:6" ht="63" customHeight="1" x14ac:dyDescent="0.3">
      <c r="A88" s="5" t="s">
        <v>19</v>
      </c>
      <c r="B88" s="6" t="s">
        <v>105</v>
      </c>
      <c r="C88" s="7" t="s">
        <v>106</v>
      </c>
      <c r="D88" s="97"/>
      <c r="E88" s="97"/>
      <c r="F88" s="99"/>
    </row>
    <row r="89" spans="1:6" ht="48" customHeight="1" x14ac:dyDescent="0.3">
      <c r="A89" s="5" t="s">
        <v>46</v>
      </c>
      <c r="B89" s="34" t="s">
        <v>134</v>
      </c>
      <c r="C89" s="7" t="s">
        <v>107</v>
      </c>
      <c r="D89" s="97"/>
      <c r="E89" s="97"/>
      <c r="F89" s="99"/>
    </row>
    <row r="90" spans="1:6" ht="71.25" customHeight="1" x14ac:dyDescent="0.3">
      <c r="A90" s="5" t="s">
        <v>49</v>
      </c>
      <c r="B90" s="6" t="s">
        <v>108</v>
      </c>
      <c r="C90" s="7" t="s">
        <v>42</v>
      </c>
      <c r="D90" s="97"/>
      <c r="E90" s="97"/>
      <c r="F90" s="99"/>
    </row>
    <row r="91" spans="1:6" ht="53.25" customHeight="1" x14ac:dyDescent="0.3">
      <c r="A91" s="5" t="s">
        <v>51</v>
      </c>
      <c r="B91" s="6" t="s">
        <v>109</v>
      </c>
      <c r="C91" s="7" t="s">
        <v>62</v>
      </c>
      <c r="D91" s="97"/>
      <c r="E91" s="97"/>
      <c r="F91" s="99"/>
    </row>
    <row r="92" spans="1:6" ht="81" customHeight="1" x14ac:dyDescent="0.3">
      <c r="A92" s="5" t="s">
        <v>53</v>
      </c>
      <c r="B92" s="6" t="s">
        <v>110</v>
      </c>
      <c r="C92" s="7" t="s">
        <v>111</v>
      </c>
      <c r="D92" s="97"/>
      <c r="E92" s="97"/>
      <c r="F92" s="99"/>
    </row>
    <row r="93" spans="1:6" ht="94.5" customHeight="1" x14ac:dyDescent="0.3">
      <c r="A93" s="19" t="s">
        <v>55</v>
      </c>
      <c r="B93" s="6" t="s">
        <v>112</v>
      </c>
      <c r="C93" s="20" t="s">
        <v>113</v>
      </c>
      <c r="D93" s="97"/>
      <c r="E93" s="97"/>
      <c r="F93" s="99"/>
    </row>
    <row r="94" spans="1:6" ht="57" customHeight="1" x14ac:dyDescent="0.3">
      <c r="A94" s="19" t="s">
        <v>57</v>
      </c>
      <c r="B94" s="34" t="s">
        <v>133</v>
      </c>
      <c r="C94" s="20" t="s">
        <v>114</v>
      </c>
      <c r="D94" s="97"/>
      <c r="E94" s="97"/>
      <c r="F94" s="99"/>
    </row>
    <row r="95" spans="1:6" ht="36" customHeight="1" x14ac:dyDescent="0.3">
      <c r="A95" s="19" t="s">
        <v>115</v>
      </c>
      <c r="B95" s="6" t="s">
        <v>116</v>
      </c>
      <c r="C95" s="20" t="s">
        <v>117</v>
      </c>
      <c r="D95" s="97"/>
      <c r="E95" s="97"/>
      <c r="F95" s="99"/>
    </row>
    <row r="96" spans="1:6" ht="42" customHeight="1" x14ac:dyDescent="0.3">
      <c r="A96" s="19" t="s">
        <v>118</v>
      </c>
      <c r="B96" s="6" t="s">
        <v>119</v>
      </c>
      <c r="C96" s="20" t="s">
        <v>120</v>
      </c>
      <c r="D96" s="97"/>
      <c r="E96" s="97"/>
      <c r="F96" s="99"/>
    </row>
    <row r="97" spans="1:8" ht="103.5" customHeight="1" thickBot="1" x14ac:dyDescent="0.35">
      <c r="A97" s="19" t="s">
        <v>121</v>
      </c>
      <c r="B97" s="6" t="s">
        <v>122</v>
      </c>
      <c r="C97" s="20" t="s">
        <v>123</v>
      </c>
      <c r="D97" s="97"/>
      <c r="E97" s="97"/>
      <c r="F97" s="99"/>
    </row>
    <row r="98" spans="1:8" ht="78.75" hidden="1" customHeight="1" thickBot="1" x14ac:dyDescent="0.35">
      <c r="A98" s="8" t="s">
        <v>124</v>
      </c>
      <c r="B98" s="9" t="s">
        <v>125</v>
      </c>
      <c r="C98" s="13" t="s">
        <v>126</v>
      </c>
      <c r="D98" s="98"/>
      <c r="E98" s="60"/>
      <c r="F98" s="100"/>
    </row>
    <row r="99" spans="1:8" x14ac:dyDescent="0.3">
      <c r="A99" s="88" t="s">
        <v>127</v>
      </c>
      <c r="B99" s="89"/>
      <c r="C99" s="89"/>
      <c r="D99" s="89"/>
      <c r="E99" s="90"/>
      <c r="F99" s="91"/>
    </row>
    <row r="100" spans="1:8" hidden="1" x14ac:dyDescent="0.3">
      <c r="A100" s="8" t="s">
        <v>128</v>
      </c>
      <c r="B100" s="21"/>
      <c r="C100" s="22"/>
      <c r="D100" s="40"/>
      <c r="E100" s="61"/>
      <c r="F100" s="23"/>
    </row>
    <row r="101" spans="1:8" x14ac:dyDescent="0.3">
      <c r="A101" s="24">
        <v>1</v>
      </c>
      <c r="B101" s="20" t="s">
        <v>162</v>
      </c>
      <c r="C101" s="25" t="s">
        <v>129</v>
      </c>
      <c r="D101" s="64">
        <f>F101*12*H102</f>
        <v>118564.55999999998</v>
      </c>
      <c r="E101" s="64">
        <v>118564.55999999998</v>
      </c>
      <c r="F101" s="26">
        <f>4-F102-F103</f>
        <v>1.9</v>
      </c>
    </row>
    <row r="102" spans="1:8" ht="26.4" x14ac:dyDescent="0.3">
      <c r="A102" s="24">
        <v>2</v>
      </c>
      <c r="B102" s="20" t="s">
        <v>130</v>
      </c>
      <c r="C102" s="27" t="s">
        <v>131</v>
      </c>
      <c r="D102" s="58">
        <f>12*H102*F102</f>
        <v>42433.631999999998</v>
      </c>
      <c r="E102" s="58">
        <v>42433.631999999998</v>
      </c>
      <c r="F102" s="28">
        <v>0.68</v>
      </c>
      <c r="H102">
        <v>5200.2</v>
      </c>
    </row>
    <row r="103" spans="1:8" x14ac:dyDescent="0.3">
      <c r="A103" s="24">
        <v>3</v>
      </c>
      <c r="B103" s="20" t="s">
        <v>132</v>
      </c>
      <c r="C103" s="27" t="s">
        <v>129</v>
      </c>
      <c r="D103" s="58">
        <f>F103*12*H102</f>
        <v>88611.407999999996</v>
      </c>
      <c r="E103" s="58">
        <v>88611.407999999996</v>
      </c>
      <c r="F103" s="28">
        <v>1.42</v>
      </c>
    </row>
    <row r="104" spans="1:8" ht="33" customHeight="1" thickBot="1" x14ac:dyDescent="0.35">
      <c r="A104" s="29"/>
      <c r="B104" s="30" t="s">
        <v>152</v>
      </c>
      <c r="C104" s="31"/>
      <c r="D104" s="65">
        <f>D103+D102+D101+D78+D74+D71+D65+D59+D54+D49+D45+D43+D28+D26+D23+D21+D16</f>
        <v>1451479.8239999998</v>
      </c>
      <c r="E104" s="65">
        <v>1451479.8239999998</v>
      </c>
      <c r="F104" s="63"/>
    </row>
    <row r="105" spans="1:8" x14ac:dyDescent="0.3">
      <c r="A105" s="32"/>
    </row>
    <row r="106" spans="1:8" s="68" customFormat="1" x14ac:dyDescent="0.3">
      <c r="A106" s="69"/>
      <c r="B106" s="83" t="s">
        <v>153</v>
      </c>
      <c r="C106" s="83"/>
      <c r="D106" s="83"/>
      <c r="E106" s="66"/>
      <c r="F106" s="67"/>
    </row>
    <row r="107" spans="1:8" x14ac:dyDescent="0.3">
      <c r="A107" s="84"/>
      <c r="B107" s="86" t="s">
        <v>154</v>
      </c>
      <c r="C107" s="86" t="s">
        <v>155</v>
      </c>
      <c r="D107" s="86" t="s">
        <v>156</v>
      </c>
    </row>
    <row r="108" spans="1:8" x14ac:dyDescent="0.3">
      <c r="A108" s="85"/>
      <c r="B108" s="87"/>
      <c r="C108" s="87"/>
      <c r="D108" s="87"/>
    </row>
    <row r="109" spans="1:8" x14ac:dyDescent="0.3">
      <c r="A109" s="85"/>
      <c r="B109" s="87"/>
      <c r="C109" s="87"/>
      <c r="D109" s="87"/>
    </row>
    <row r="110" spans="1:8" x14ac:dyDescent="0.3">
      <c r="A110" s="70"/>
      <c r="B110" s="80" t="s">
        <v>157</v>
      </c>
      <c r="C110" s="81"/>
      <c r="D110" s="82"/>
    </row>
    <row r="111" spans="1:8" x14ac:dyDescent="0.3">
      <c r="A111" s="71"/>
      <c r="B111" s="72">
        <v>5945.22</v>
      </c>
      <c r="C111" s="73">
        <v>4941.92</v>
      </c>
      <c r="D111" s="73">
        <f>SUM(B111-C111)</f>
        <v>1003.3000000000002</v>
      </c>
    </row>
    <row r="112" spans="1:8" x14ac:dyDescent="0.3">
      <c r="A112" s="71"/>
      <c r="B112" s="80" t="s">
        <v>158</v>
      </c>
      <c r="C112" s="81"/>
      <c r="D112" s="82"/>
    </row>
    <row r="113" spans="1:6" x14ac:dyDescent="0.3">
      <c r="A113" s="71"/>
      <c r="B113" s="72">
        <v>5439.65</v>
      </c>
      <c r="C113" s="73">
        <v>4510.92</v>
      </c>
      <c r="D113" s="73">
        <f>SUM(B113-C113)</f>
        <v>928.72999999999956</v>
      </c>
    </row>
    <row r="114" spans="1:6" x14ac:dyDescent="0.3">
      <c r="A114" s="71"/>
      <c r="B114" s="80" t="s">
        <v>159</v>
      </c>
      <c r="C114" s="81"/>
      <c r="D114" s="82"/>
    </row>
    <row r="115" spans="1:6" x14ac:dyDescent="0.3">
      <c r="A115" s="71"/>
      <c r="B115" s="74">
        <v>41272.67</v>
      </c>
      <c r="C115" s="73">
        <v>39200.01</v>
      </c>
      <c r="D115" s="73">
        <f>SUM(B115-C115)</f>
        <v>2072.6599999999962</v>
      </c>
    </row>
    <row r="116" spans="1:6" x14ac:dyDescent="0.3">
      <c r="A116" s="71"/>
      <c r="B116" s="80" t="s">
        <v>160</v>
      </c>
      <c r="C116" s="81"/>
      <c r="D116" s="82"/>
    </row>
    <row r="117" spans="1:6" x14ac:dyDescent="0.3">
      <c r="A117" s="71"/>
      <c r="B117" s="75">
        <v>1451479.8239999998</v>
      </c>
      <c r="C117" s="73">
        <v>1203481.78</v>
      </c>
      <c r="D117" s="73">
        <f>SUM(B117-C117)</f>
        <v>247998.04399999976</v>
      </c>
    </row>
    <row r="118" spans="1:6" s="68" customFormat="1" x14ac:dyDescent="0.3">
      <c r="A118" s="76" t="s">
        <v>161</v>
      </c>
      <c r="B118" s="77">
        <f>SUM(B117+B115+B113+B111)</f>
        <v>1504137.3639999996</v>
      </c>
      <c r="C118" s="77">
        <f t="shared" ref="C118:D118" si="0">SUM(C117+C115+C113+C111)</f>
        <v>1252134.6299999999</v>
      </c>
      <c r="D118" s="77">
        <f t="shared" si="0"/>
        <v>252002.73399999976</v>
      </c>
      <c r="E118" s="66"/>
      <c r="F118" s="67"/>
    </row>
    <row r="119" spans="1:6" x14ac:dyDescent="0.3">
      <c r="A119" s="78"/>
      <c r="B119" s="79"/>
      <c r="C119" s="79"/>
      <c r="D119" s="79"/>
    </row>
  </sheetData>
  <mergeCells count="63">
    <mergeCell ref="E23:E25"/>
    <mergeCell ref="E45:E48"/>
    <mergeCell ref="E49:E53"/>
    <mergeCell ref="E54:E58"/>
    <mergeCell ref="E28:E42"/>
    <mergeCell ref="B4:F4"/>
    <mergeCell ref="A6:D6"/>
    <mergeCell ref="A44:F44"/>
    <mergeCell ref="A13:F13"/>
    <mergeCell ref="A15:F15"/>
    <mergeCell ref="D16:D20"/>
    <mergeCell ref="F16:F20"/>
    <mergeCell ref="A22:F22"/>
    <mergeCell ref="D23:D25"/>
    <mergeCell ref="F23:F25"/>
    <mergeCell ref="A27:F27"/>
    <mergeCell ref="A28:C28"/>
    <mergeCell ref="D28:D42"/>
    <mergeCell ref="F28:F42"/>
    <mergeCell ref="A36:C36"/>
    <mergeCell ref="E16:E20"/>
    <mergeCell ref="A45:C45"/>
    <mergeCell ref="D45:D48"/>
    <mergeCell ref="F45:F48"/>
    <mergeCell ref="A49:C49"/>
    <mergeCell ref="D49:D53"/>
    <mergeCell ref="F49:F53"/>
    <mergeCell ref="A54:C54"/>
    <mergeCell ref="D54:D58"/>
    <mergeCell ref="F54:F58"/>
    <mergeCell ref="A59:C59"/>
    <mergeCell ref="F59:F63"/>
    <mergeCell ref="E59:E64"/>
    <mergeCell ref="D59:D64"/>
    <mergeCell ref="A65:C65"/>
    <mergeCell ref="D65:D69"/>
    <mergeCell ref="F65:F69"/>
    <mergeCell ref="A70:F70"/>
    <mergeCell ref="D71:D72"/>
    <mergeCell ref="F71:F72"/>
    <mergeCell ref="E65:E69"/>
    <mergeCell ref="E71:E72"/>
    <mergeCell ref="A107:A109"/>
    <mergeCell ref="B107:B109"/>
    <mergeCell ref="C107:C109"/>
    <mergeCell ref="D107:D109"/>
    <mergeCell ref="A73:F73"/>
    <mergeCell ref="D74:D76"/>
    <mergeCell ref="F74:F76"/>
    <mergeCell ref="A99:F99"/>
    <mergeCell ref="A77:F77"/>
    <mergeCell ref="D78:D98"/>
    <mergeCell ref="F78:F98"/>
    <mergeCell ref="A80:A85"/>
    <mergeCell ref="C80:C85"/>
    <mergeCell ref="B82:B83"/>
    <mergeCell ref="E74:E76"/>
    <mergeCell ref="E78:E97"/>
    <mergeCell ref="B110:D110"/>
    <mergeCell ref="B112:D112"/>
    <mergeCell ref="B114:D114"/>
    <mergeCell ref="B116:D116"/>
    <mergeCell ref="B106:D106"/>
  </mergeCells>
  <pageMargins left="0.7" right="0.7" top="0.75" bottom="0.75" header="0.3" footer="0.3"/>
  <pageSetup paperSize="9" scale="90" orientation="portrait" r:id="rId1"/>
  <rowBreaks count="3" manualBreakCount="3">
    <brk id="29" max="4" man="1"/>
    <brk id="53" max="16383" man="1"/>
    <brk id="76" max="16383" man="1"/>
  </rowBreaks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Чехова 44 А</vt:lpstr>
      <vt:lpstr>'Чехова 44 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2018-12-12T05:07:23Z</dcterms:created>
  <dcterms:modified xsi:type="dcterms:W3CDTF">2020-03-18T07:42:23Z</dcterms:modified>
</cp:coreProperties>
</file>