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25" sheetId="1" r:id="rId1"/>
  </sheets>
  <definedNames>
    <definedName name="_xlnm.Print_Area" localSheetId="0">'50 лет Комсомола 125'!$A$1:$F$104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E102" i="1" l="1"/>
  <c r="D103" i="1"/>
  <c r="D45" i="1"/>
  <c r="C115" i="1" l="1"/>
  <c r="B115" i="1"/>
  <c r="D114" i="1"/>
  <c r="D112" i="1"/>
  <c r="D110" i="1"/>
  <c r="D115" i="1" l="1"/>
  <c r="D77" i="1"/>
  <c r="D27" i="1"/>
  <c r="D81" i="1"/>
  <c r="D74" i="1"/>
  <c r="D68" i="1"/>
  <c r="D62" i="1"/>
  <c r="D57" i="1"/>
  <c r="D52" i="1"/>
  <c r="D48" i="1"/>
  <c r="D29" i="1"/>
  <c r="D24" i="1"/>
  <c r="D22" i="1"/>
  <c r="D17" i="1"/>
  <c r="D46" i="1"/>
  <c r="I104" i="1"/>
  <c r="F102" i="1"/>
  <c r="D102" i="1" s="1"/>
  <c r="D104" i="1" s="1"/>
</calcChain>
</file>

<file path=xl/sharedStrings.xml><?xml version="1.0" encoding="utf-8"?>
<sst xmlns="http://schemas.openxmlformats.org/spreadsheetml/2006/main" count="228" uniqueCount="153">
  <si>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</si>
  <si>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</si>
  <si>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</si>
  <si>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</si>
  <si>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</si>
  <si>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</si>
  <si>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</si>
  <si>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</si>
  <si>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</si>
  <si>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</si>
  <si>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</si>
  <si>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</si>
  <si>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</si>
  <si>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</si>
  <si>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</si>
  <si>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</si>
  <si>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</si>
  <si>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</si>
  <si>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</si>
  <si>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</si>
  <si>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</si>
  <si>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</si>
  <si>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</si>
  <si>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</si>
  <si>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</si>
  <si>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</si>
  <si>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</si>
  <si>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</si>
  <si>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</si>
  <si>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</si>
  <si>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</si>
  <si>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</si>
  <si>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</si>
  <si>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</si>
  <si>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</si>
  <si>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</si>
  <si>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</si>
  <si>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</si>
  <si>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</si>
  <si>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</si>
  <si>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</si>
  <si>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</si>
  <si>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</si>
  <si>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</si>
  <si>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</si>
  <si>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</si>
  <si>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</si>
  <si>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</si>
  <si>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</si>
  <si>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</si>
  <si>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</si>
  <si>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</si>
  <si>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</si>
  <si>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</si>
  <si>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</si>
  <si>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</si>
  <si>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</si>
  <si>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</si>
  <si>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</si>
  <si>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</si>
  <si>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</si>
  <si>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</si>
  <si>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</si>
  <si>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</si>
  <si>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</si>
  <si>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</si>
  <si>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</si>
  <si>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</si>
  <si>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</si>
  <si>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</si>
  <si>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</si>
  <si>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</si>
  <si>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</si>
  <si>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</si>
  <si>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</si>
  <si>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</si>
  <si>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</si>
  <si>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</si>
  <si>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</si>
  <si>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</si>
  <si>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</si>
  <si>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</si>
  <si>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</si>
  <si>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</si>
  <si>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</si>
  <si>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</si>
  <si>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</si>
  <si>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</si>
  <si>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</si>
  <si>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</si>
  <si>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</si>
  <si>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</si>
  <si>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</si>
  <si>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</si>
  <si>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</si>
  <si>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</si>
  <si>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</si>
  <si>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</si>
  <si>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</si>
  <si>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</si>
  <si>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</si>
  <si>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</si>
  <si>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</si>
  <si>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</si>
  <si>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</si>
  <si>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</si>
  <si>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</si>
  <si>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</si>
  <si>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</si>
  <si>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</si>
  <si>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</si>
  <si>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</si>
  <si>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</si>
  <si>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</si>
  <si>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</si>
  <si>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</si>
  <si>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</si>
  <si>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Ремонт вентиляционных шахт-1шт</t>
  </si>
  <si>
    <t>апрель-май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</si>
  <si>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</si>
  <si>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</si>
  <si>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</si>
  <si>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125 по ул. 50 лет Комсомола</t>
  </si>
  <si>
    <t xml:space="preserve">         Работы по организации и содержанию мест (площадок) накопления твердых коммунальных отходов, включая обслуживание и очистку контейнерных площадок.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</si>
  <si>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</si>
  <si>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</si>
  <si>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125 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</si>
  <si>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</si>
  <si>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</si>
  <si>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</si>
  <si>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</si>
  <si>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</si>
  <si>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</si>
  <si>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</si>
  <si>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</si>
  <si>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</si>
  <si>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</si>
  <si>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</si>
  <si>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</si>
  <si>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</si>
  <si>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</si>
  <si>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</si>
  <si>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 по 31 декабря  2019 года</t>
    </r>
  </si>
  <si>
    <t>Всего в год  за 3414,3 кв.м.</t>
  </si>
  <si>
    <t>Косметический ремонт подъезда №1,2,3,4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</si>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</sst>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6" fillId="0" borderId="35" xfId="0" applyFont="1" applyBorder="1" applyAlignment="1">
      <alignment horizontal="center" vertical="top" wrapText="1"/>
    </xf>
    <xf numFmtId="2" fontId="6" fillId="0" borderId="30" xfId="0" applyNumberFormat="1" applyFont="1" applyBorder="1" applyAlignment="1">
      <alignment horizontal="center" vertical="top" wrapText="1"/>
    </xf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5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17" fillId="0" borderId="0" xfId="0" applyFont="1"/>
    <xf numFmtId="2" fontId="4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6" xfId="0" applyFont="1" applyBorder="1" applyAlignment="1">
      <alignment wrapText="1"/>
    </xf>
    <xf numFmtId="0" fontId="15" fillId="0" borderId="37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2" fontId="7" fillId="0" borderId="30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/>
  <dimension ref="A1:I119"/>
  <sheetViews>
    <sheetView tabSelected="1" topLeftCell="A109" workbookViewId="0">
      <selection activeCell="B114" sqref="B114"/>
    </sheetView>
  </sheetViews>
  <sheetFormatPr defaultRowHeight="14.4" x14ac:dyDescent="0.3"/>
  <cols>
    <col min="1" max="1" width="6" customWidth="1"/>
    <col min="2" max="2" width="44.33203125" customWidth="1"/>
    <col min="3" max="3" width="17.109375" customWidth="1"/>
    <col min="4" max="5" width="13.33203125" customWidth="1"/>
    <col min="6" max="6" width="0.5546875" customWidth="1"/>
    <col min="7" max="7" width="8.77734375" hidden="1" customWidth="1"/>
    <col min="8" max="8" width="9.33203125" hidden="1" customWidth="1"/>
    <col min="9" max="9" width="10" hidden="1" customWidth="1"/>
    <col min="10" max="10" width="9.6640625" customWidth="1"/>
  </cols>
  <sheetData>
    <row r="1" spans="1:9" x14ac:dyDescent="0.3">
      <c r="D1" t="s">
        <v>0</v>
      </c>
    </row>
    <row r="2" spans="1:9" x14ac:dyDescent="0.3">
      <c r="A2" s="100" t="s">
        <v>125</v>
      </c>
      <c r="B2" s="100"/>
      <c r="C2" s="100"/>
      <c r="D2" s="100"/>
      <c r="E2" s="100"/>
      <c r="F2" s="100"/>
    </row>
    <row r="3" spans="1:9" x14ac:dyDescent="0.3">
      <c r="A3" s="100" t="s">
        <v>126</v>
      </c>
      <c r="B3" s="100"/>
      <c r="C3" s="100"/>
      <c r="D3" s="100"/>
      <c r="E3" s="100"/>
      <c r="F3" s="100"/>
    </row>
    <row r="4" spans="1:9" x14ac:dyDescent="0.3">
      <c r="A4" s="100" t="s">
        <v>142</v>
      </c>
      <c r="B4" s="100"/>
      <c r="C4" s="100"/>
      <c r="D4" s="100"/>
      <c r="E4" s="100"/>
      <c r="F4" s="100"/>
    </row>
    <row r="5" spans="1:9" x14ac:dyDescent="0.3">
      <c r="A5" s="47"/>
      <c r="B5" s="48"/>
      <c r="C5" s="48" t="s">
        <v>127</v>
      </c>
      <c r="D5" s="49"/>
      <c r="E5" s="49">
        <v>1987</v>
      </c>
      <c r="F5" s="50">
        <v>1987</v>
      </c>
      <c r="G5" s="49"/>
    </row>
    <row r="6" spans="1:9" x14ac:dyDescent="0.3">
      <c r="A6" s="101" t="s">
        <v>128</v>
      </c>
      <c r="B6" s="101"/>
      <c r="C6" s="101"/>
      <c r="D6" s="101"/>
      <c r="E6" s="57" t="s">
        <v>129</v>
      </c>
      <c r="F6" s="51" t="s">
        <v>129</v>
      </c>
    </row>
    <row r="7" spans="1:9" x14ac:dyDescent="0.3">
      <c r="A7" s="47"/>
      <c r="B7" s="48"/>
      <c r="C7" s="48" t="s">
        <v>130</v>
      </c>
      <c r="D7" s="49"/>
      <c r="E7" s="49">
        <v>4</v>
      </c>
      <c r="F7" s="50">
        <v>4</v>
      </c>
    </row>
    <row r="8" spans="1:9" x14ac:dyDescent="0.3">
      <c r="A8" s="47"/>
      <c r="B8" s="48"/>
      <c r="C8" s="48" t="s">
        <v>131</v>
      </c>
      <c r="D8" s="49"/>
      <c r="E8" s="49">
        <v>6</v>
      </c>
      <c r="F8" s="50">
        <v>6</v>
      </c>
    </row>
    <row r="9" spans="1:9" x14ac:dyDescent="0.3">
      <c r="A9" s="47"/>
      <c r="B9" s="48"/>
      <c r="C9" s="48" t="s">
        <v>132</v>
      </c>
      <c r="D9" s="49"/>
      <c r="E9" s="49">
        <v>72</v>
      </c>
      <c r="F9" s="50">
        <v>72</v>
      </c>
    </row>
    <row r="10" spans="1:9" x14ac:dyDescent="0.3">
      <c r="A10" s="47"/>
      <c r="B10" s="48"/>
      <c r="C10" s="48" t="s">
        <v>133</v>
      </c>
      <c r="D10" s="49"/>
      <c r="E10" s="49">
        <v>3414.3</v>
      </c>
      <c r="F10" s="50">
        <v>3408</v>
      </c>
    </row>
    <row r="11" spans="1:9" x14ac:dyDescent="0.3">
      <c r="A11" s="47"/>
      <c r="B11" s="48"/>
      <c r="C11" s="48" t="s">
        <v>134</v>
      </c>
      <c r="D11" s="49"/>
      <c r="E11" s="49">
        <v>355</v>
      </c>
      <c r="F11" s="50">
        <v>355</v>
      </c>
    </row>
    <row r="12" spans="1:9" x14ac:dyDescent="0.3">
      <c r="A12" s="47"/>
      <c r="B12" s="48"/>
      <c r="C12" s="48" t="s">
        <v>135</v>
      </c>
      <c r="D12" s="49"/>
      <c r="E12" s="49">
        <v>894.2</v>
      </c>
      <c r="F12" s="50">
        <v>894.2</v>
      </c>
    </row>
    <row r="14" spans="1:9" ht="0.6" customHeight="1" thickBot="1" x14ac:dyDescent="0.35">
      <c r="A14" s="107" t="s">
        <v>122</v>
      </c>
      <c r="B14" s="107"/>
      <c r="C14" s="107"/>
      <c r="D14" s="107"/>
      <c r="E14" s="107"/>
      <c r="F14" s="107"/>
      <c r="I14">
        <v>3414.3</v>
      </c>
    </row>
    <row r="15" spans="1:9" ht="129" customHeight="1" thickBot="1" x14ac:dyDescent="0.35">
      <c r="A15" s="1" t="s">
        <v>1</v>
      </c>
      <c r="B15" s="2" t="s">
        <v>2</v>
      </c>
      <c r="C15" s="2" t="s">
        <v>3</v>
      </c>
      <c r="D15" s="2" t="s">
        <v>140</v>
      </c>
      <c r="E15" s="2" t="s">
        <v>141</v>
      </c>
      <c r="F15" s="3" t="s">
        <v>4</v>
      </c>
    </row>
    <row r="16" spans="1:9" x14ac:dyDescent="0.3">
      <c r="A16" s="102" t="s">
        <v>5</v>
      </c>
      <c r="B16" s="103"/>
      <c r="C16" s="103"/>
      <c r="D16" s="103"/>
      <c r="E16" s="108"/>
      <c r="F16" s="106"/>
    </row>
    <row r="17" spans="1:6" ht="93" customHeight="1" x14ac:dyDescent="0.3">
      <c r="A17" s="4" t="s">
        <v>6</v>
      </c>
      <c r="B17" s="5" t="s">
        <v>7</v>
      </c>
      <c r="C17" s="6" t="s">
        <v>8</v>
      </c>
      <c r="D17" s="77">
        <f>I14*F17*12</f>
        <v>30728.700000000004</v>
      </c>
      <c r="E17" s="77">
        <v>30728.700000000004</v>
      </c>
      <c r="F17" s="82">
        <v>0.75</v>
      </c>
    </row>
    <row r="18" spans="1:6" ht="42.75" customHeight="1" x14ac:dyDescent="0.3">
      <c r="A18" s="4" t="s">
        <v>9</v>
      </c>
      <c r="B18" s="5" t="s">
        <v>10</v>
      </c>
      <c r="C18" s="6" t="s">
        <v>11</v>
      </c>
      <c r="D18" s="85"/>
      <c r="E18" s="85"/>
      <c r="F18" s="82"/>
    </row>
    <row r="19" spans="1:6" ht="30.75" customHeight="1" x14ac:dyDescent="0.3">
      <c r="A19" s="4" t="s">
        <v>12</v>
      </c>
      <c r="B19" s="5" t="s">
        <v>13</v>
      </c>
      <c r="C19" s="6" t="s">
        <v>11</v>
      </c>
      <c r="D19" s="85"/>
      <c r="E19" s="85"/>
      <c r="F19" s="82"/>
    </row>
    <row r="20" spans="1:6" ht="40.5" customHeight="1" x14ac:dyDescent="0.3">
      <c r="A20" s="4" t="s">
        <v>14</v>
      </c>
      <c r="B20" s="5" t="s">
        <v>15</v>
      </c>
      <c r="C20" s="6" t="s">
        <v>11</v>
      </c>
      <c r="D20" s="85"/>
      <c r="E20" s="85"/>
      <c r="F20" s="82"/>
    </row>
    <row r="21" spans="1:6" ht="55.5" customHeight="1" x14ac:dyDescent="0.3">
      <c r="A21" s="4" t="s">
        <v>16</v>
      </c>
      <c r="B21" s="5" t="s">
        <v>17</v>
      </c>
      <c r="C21" s="6" t="s">
        <v>11</v>
      </c>
      <c r="D21" s="94"/>
      <c r="E21" s="94"/>
      <c r="F21" s="82"/>
    </row>
    <row r="22" spans="1:6" ht="32.25" customHeight="1" thickBot="1" x14ac:dyDescent="0.35">
      <c r="A22" s="7" t="s">
        <v>18</v>
      </c>
      <c r="B22" s="8" t="s">
        <v>19</v>
      </c>
      <c r="C22" s="9"/>
      <c r="D22" s="10">
        <f>F22*I14*12</f>
        <v>4097.1600000000008</v>
      </c>
      <c r="E22" s="19">
        <v>4097.1600000000008</v>
      </c>
      <c r="F22" s="11">
        <v>0.1</v>
      </c>
    </row>
    <row r="23" spans="1:6" x14ac:dyDescent="0.3">
      <c r="A23" s="102" t="s">
        <v>20</v>
      </c>
      <c r="B23" s="103"/>
      <c r="C23" s="103"/>
      <c r="D23" s="103"/>
      <c r="E23" s="105"/>
      <c r="F23" s="106"/>
    </row>
    <row r="24" spans="1:6" ht="35.25" customHeight="1" x14ac:dyDescent="0.3">
      <c r="A24" s="4" t="s">
        <v>6</v>
      </c>
      <c r="B24" s="5" t="s">
        <v>21</v>
      </c>
      <c r="C24" s="6" t="s">
        <v>22</v>
      </c>
      <c r="D24" s="76">
        <f>I14*12*F24</f>
        <v>43020.180000000008</v>
      </c>
      <c r="E24" s="77">
        <v>43020.180000000008</v>
      </c>
      <c r="F24" s="82">
        <v>1.05</v>
      </c>
    </row>
    <row r="25" spans="1:6" ht="37.5" customHeight="1" x14ac:dyDescent="0.3">
      <c r="A25" s="4" t="s">
        <v>9</v>
      </c>
      <c r="B25" s="5" t="s">
        <v>23</v>
      </c>
      <c r="C25" s="6" t="s">
        <v>24</v>
      </c>
      <c r="D25" s="76"/>
      <c r="E25" s="85"/>
      <c r="F25" s="82"/>
    </row>
    <row r="26" spans="1:6" ht="78" customHeight="1" x14ac:dyDescent="0.3">
      <c r="A26" s="4" t="s">
        <v>12</v>
      </c>
      <c r="B26" s="5" t="s">
        <v>25</v>
      </c>
      <c r="C26" s="6" t="s">
        <v>24</v>
      </c>
      <c r="D26" s="76"/>
      <c r="E26" s="94"/>
      <c r="F26" s="82"/>
    </row>
    <row r="27" spans="1:6" ht="43.5" customHeight="1" thickBot="1" x14ac:dyDescent="0.35">
      <c r="A27" s="7" t="s">
        <v>14</v>
      </c>
      <c r="B27" s="8" t="s">
        <v>26</v>
      </c>
      <c r="C27" s="12" t="s">
        <v>11</v>
      </c>
      <c r="D27" s="12">
        <f>F27*12*I14</f>
        <v>8604.0360000000001</v>
      </c>
      <c r="E27" s="56">
        <v>8604.0360000000001</v>
      </c>
      <c r="F27" s="13">
        <v>0.21</v>
      </c>
    </row>
    <row r="28" spans="1:6" x14ac:dyDescent="0.3">
      <c r="A28" s="102" t="s">
        <v>27</v>
      </c>
      <c r="B28" s="103"/>
      <c r="C28" s="103"/>
      <c r="D28" s="109"/>
      <c r="E28" s="110"/>
      <c r="F28" s="106"/>
    </row>
    <row r="29" spans="1:6" x14ac:dyDescent="0.3">
      <c r="A29" s="95" t="s">
        <v>28</v>
      </c>
      <c r="B29" s="96"/>
      <c r="C29" s="97"/>
      <c r="D29" s="77">
        <f>I14*12*F29</f>
        <v>127831.39200000002</v>
      </c>
      <c r="E29" s="76">
        <v>127831.39200000002</v>
      </c>
      <c r="F29" s="98">
        <v>3.12</v>
      </c>
    </row>
    <row r="30" spans="1:6" ht="25.5" customHeight="1" x14ac:dyDescent="0.3">
      <c r="A30" s="4" t="s">
        <v>6</v>
      </c>
      <c r="B30" s="5" t="s">
        <v>29</v>
      </c>
      <c r="C30" s="14" t="s">
        <v>30</v>
      </c>
      <c r="D30" s="85"/>
      <c r="E30" s="76"/>
      <c r="F30" s="98"/>
    </row>
    <row r="31" spans="1:6" ht="41.25" customHeight="1" x14ac:dyDescent="0.3">
      <c r="A31" s="4" t="s">
        <v>9</v>
      </c>
      <c r="B31" s="5" t="s">
        <v>31</v>
      </c>
      <c r="C31" s="14" t="s">
        <v>32</v>
      </c>
      <c r="D31" s="85"/>
      <c r="E31" s="76"/>
      <c r="F31" s="98"/>
    </row>
    <row r="32" spans="1:6" x14ac:dyDescent="0.3">
      <c r="A32" s="4" t="s">
        <v>12</v>
      </c>
      <c r="B32" s="5" t="s">
        <v>33</v>
      </c>
      <c r="C32" s="14" t="s">
        <v>30</v>
      </c>
      <c r="D32" s="85"/>
      <c r="E32" s="76"/>
      <c r="F32" s="98"/>
    </row>
    <row r="33" spans="1:6" ht="25.5" customHeight="1" x14ac:dyDescent="0.3">
      <c r="A33" s="4" t="s">
        <v>14</v>
      </c>
      <c r="B33" s="5" t="s">
        <v>34</v>
      </c>
      <c r="C33" s="14" t="s">
        <v>35</v>
      </c>
      <c r="D33" s="85"/>
      <c r="E33" s="76"/>
      <c r="F33" s="98"/>
    </row>
    <row r="34" spans="1:6" ht="21.75" customHeight="1" x14ac:dyDescent="0.3">
      <c r="A34" s="4" t="s">
        <v>36</v>
      </c>
      <c r="B34" s="5" t="s">
        <v>37</v>
      </c>
      <c r="C34" s="14" t="s">
        <v>38</v>
      </c>
      <c r="D34" s="85"/>
      <c r="E34" s="76"/>
      <c r="F34" s="98"/>
    </row>
    <row r="35" spans="1:6" ht="41.25" customHeight="1" x14ac:dyDescent="0.3">
      <c r="A35" s="4" t="s">
        <v>18</v>
      </c>
      <c r="B35" s="5" t="s">
        <v>39</v>
      </c>
      <c r="C35" s="14" t="s">
        <v>40</v>
      </c>
      <c r="D35" s="85"/>
      <c r="E35" s="76"/>
      <c r="F35" s="98"/>
    </row>
    <row r="36" spans="1:6" ht="59.4" customHeight="1" x14ac:dyDescent="0.3">
      <c r="A36" s="42">
        <v>7</v>
      </c>
      <c r="B36" s="43" t="s">
        <v>123</v>
      </c>
      <c r="C36" s="41" t="s">
        <v>41</v>
      </c>
      <c r="D36" s="85"/>
      <c r="E36" s="76"/>
      <c r="F36" s="98"/>
    </row>
    <row r="37" spans="1:6" ht="27" customHeight="1" x14ac:dyDescent="0.3">
      <c r="A37" s="6">
        <v>8</v>
      </c>
      <c r="B37" s="5" t="s">
        <v>42</v>
      </c>
      <c r="C37" s="15" t="s">
        <v>43</v>
      </c>
      <c r="D37" s="85"/>
      <c r="E37" s="76"/>
      <c r="F37" s="98"/>
    </row>
    <row r="38" spans="1:6" x14ac:dyDescent="0.3">
      <c r="A38" s="111" t="s">
        <v>44</v>
      </c>
      <c r="B38" s="112"/>
      <c r="C38" s="112"/>
      <c r="D38" s="85"/>
      <c r="E38" s="76"/>
      <c r="F38" s="98"/>
    </row>
    <row r="39" spans="1:6" ht="48" customHeight="1" x14ac:dyDescent="0.3">
      <c r="A39" s="4">
        <v>9</v>
      </c>
      <c r="B39" s="5" t="s">
        <v>45</v>
      </c>
      <c r="C39" s="14" t="s">
        <v>46</v>
      </c>
      <c r="D39" s="85"/>
      <c r="E39" s="76"/>
      <c r="F39" s="98"/>
    </row>
    <row r="40" spans="1:6" ht="48.75" customHeight="1" x14ac:dyDescent="0.3">
      <c r="A40" s="4">
        <v>10</v>
      </c>
      <c r="B40" s="5" t="s">
        <v>47</v>
      </c>
      <c r="C40" s="14" t="s">
        <v>46</v>
      </c>
      <c r="D40" s="85"/>
      <c r="E40" s="76"/>
      <c r="F40" s="98"/>
    </row>
    <row r="41" spans="1:6" ht="47.25" customHeight="1" x14ac:dyDescent="0.3">
      <c r="A41" s="4">
        <v>11</v>
      </c>
      <c r="B41" s="5" t="s">
        <v>48</v>
      </c>
      <c r="C41" s="14" t="s">
        <v>30</v>
      </c>
      <c r="D41" s="85"/>
      <c r="E41" s="76"/>
      <c r="F41" s="98"/>
    </row>
    <row r="42" spans="1:6" ht="25.5" customHeight="1" x14ac:dyDescent="0.3">
      <c r="A42" s="4">
        <v>12</v>
      </c>
      <c r="B42" s="5" t="s">
        <v>49</v>
      </c>
      <c r="C42" s="14" t="s">
        <v>30</v>
      </c>
      <c r="D42" s="85"/>
      <c r="E42" s="76"/>
      <c r="F42" s="98"/>
    </row>
    <row r="43" spans="1:6" ht="36.75" customHeight="1" x14ac:dyDescent="0.3">
      <c r="A43" s="4">
        <v>13</v>
      </c>
      <c r="B43" s="5" t="s">
        <v>31</v>
      </c>
      <c r="C43" s="14" t="s">
        <v>50</v>
      </c>
      <c r="D43" s="85"/>
      <c r="E43" s="76"/>
      <c r="F43" s="98"/>
    </row>
    <row r="44" spans="1:6" ht="21.75" customHeight="1" x14ac:dyDescent="0.3">
      <c r="A44" s="7">
        <v>14</v>
      </c>
      <c r="B44" s="8" t="s">
        <v>51</v>
      </c>
      <c r="C44" s="16" t="s">
        <v>30</v>
      </c>
      <c r="D44" s="85"/>
      <c r="E44" s="76"/>
      <c r="F44" s="99"/>
    </row>
    <row r="45" spans="1:6" ht="46.8" customHeight="1" x14ac:dyDescent="0.3">
      <c r="A45" s="45">
        <v>15</v>
      </c>
      <c r="B45" s="8" t="s">
        <v>124</v>
      </c>
      <c r="C45" s="15" t="s">
        <v>41</v>
      </c>
      <c r="D45" s="46">
        <f>F45*9*3414.3</f>
        <v>28270.404000000006</v>
      </c>
      <c r="E45" s="46">
        <v>37693.872000000003</v>
      </c>
      <c r="F45" s="44">
        <v>0.92</v>
      </c>
    </row>
    <row r="46" spans="1:6" ht="100.2" customHeight="1" thickBot="1" x14ac:dyDescent="0.35">
      <c r="A46" s="37">
        <v>15</v>
      </c>
      <c r="B46" s="39" t="s">
        <v>120</v>
      </c>
      <c r="C46" s="40" t="s">
        <v>121</v>
      </c>
      <c r="D46" s="36">
        <f>F46*9*I14</f>
        <v>921.8610000000001</v>
      </c>
      <c r="E46" s="58">
        <v>921.8610000000001</v>
      </c>
      <c r="F46" s="35">
        <v>0.03</v>
      </c>
    </row>
    <row r="47" spans="1:6" x14ac:dyDescent="0.3">
      <c r="A47" s="102" t="s">
        <v>52</v>
      </c>
      <c r="B47" s="103"/>
      <c r="C47" s="103"/>
      <c r="D47" s="104"/>
      <c r="E47" s="105"/>
      <c r="F47" s="106"/>
    </row>
    <row r="48" spans="1:6" x14ac:dyDescent="0.3">
      <c r="A48" s="95" t="s">
        <v>53</v>
      </c>
      <c r="B48" s="96"/>
      <c r="C48" s="96"/>
      <c r="D48" s="76">
        <f>I14*12*F48</f>
        <v>34006.428</v>
      </c>
      <c r="E48" s="77">
        <v>34006.428</v>
      </c>
      <c r="F48" s="82">
        <v>0.83</v>
      </c>
    </row>
    <row r="49" spans="1:6" ht="98.25" customHeight="1" x14ac:dyDescent="0.3">
      <c r="A49" s="4" t="s">
        <v>6</v>
      </c>
      <c r="B49" s="5" t="s">
        <v>54</v>
      </c>
      <c r="C49" s="6" t="s">
        <v>55</v>
      </c>
      <c r="D49" s="76"/>
      <c r="E49" s="85"/>
      <c r="F49" s="82"/>
    </row>
    <row r="50" spans="1:6" ht="60.75" customHeight="1" x14ac:dyDescent="0.3">
      <c r="A50" s="4" t="s">
        <v>9</v>
      </c>
      <c r="B50" s="5" t="s">
        <v>56</v>
      </c>
      <c r="C50" s="6" t="s">
        <v>55</v>
      </c>
      <c r="D50" s="76"/>
      <c r="E50" s="85"/>
      <c r="F50" s="82"/>
    </row>
    <row r="51" spans="1:6" ht="21" customHeight="1" thickBot="1" x14ac:dyDescent="0.35">
      <c r="A51" s="7" t="s">
        <v>12</v>
      </c>
      <c r="B51" s="8" t="s">
        <v>57</v>
      </c>
      <c r="C51" s="17" t="s">
        <v>58</v>
      </c>
      <c r="D51" s="77"/>
      <c r="E51" s="86"/>
      <c r="F51" s="83"/>
    </row>
    <row r="52" spans="1:6" x14ac:dyDescent="0.3">
      <c r="A52" s="73" t="s">
        <v>59</v>
      </c>
      <c r="B52" s="74"/>
      <c r="C52" s="74"/>
      <c r="D52" s="75">
        <f>F52*12*I14</f>
        <v>40971.600000000006</v>
      </c>
      <c r="E52" s="84">
        <v>40971.600000000006</v>
      </c>
      <c r="F52" s="78">
        <v>1</v>
      </c>
    </row>
    <row r="53" spans="1:6" ht="68.25" customHeight="1" x14ac:dyDescent="0.3">
      <c r="A53" s="4" t="s">
        <v>6</v>
      </c>
      <c r="B53" s="5" t="s">
        <v>60</v>
      </c>
      <c r="C53" s="6" t="s">
        <v>55</v>
      </c>
      <c r="D53" s="76"/>
      <c r="E53" s="85"/>
      <c r="F53" s="79"/>
    </row>
    <row r="54" spans="1:6" ht="47.25" customHeight="1" x14ac:dyDescent="0.3">
      <c r="A54" s="4" t="s">
        <v>9</v>
      </c>
      <c r="B54" s="5" t="s">
        <v>61</v>
      </c>
      <c r="C54" s="6" t="s">
        <v>55</v>
      </c>
      <c r="D54" s="76"/>
      <c r="E54" s="85"/>
      <c r="F54" s="79"/>
    </row>
    <row r="55" spans="1:6" ht="56.25" customHeight="1" x14ac:dyDescent="0.3">
      <c r="A55" s="4" t="s">
        <v>12</v>
      </c>
      <c r="B55" s="5" t="s">
        <v>62</v>
      </c>
      <c r="C55" s="6" t="s">
        <v>55</v>
      </c>
      <c r="D55" s="76"/>
      <c r="E55" s="85"/>
      <c r="F55" s="79"/>
    </row>
    <row r="56" spans="1:6" ht="28.5" customHeight="1" thickBot="1" x14ac:dyDescent="0.35">
      <c r="A56" s="7" t="s">
        <v>14</v>
      </c>
      <c r="B56" s="8" t="s">
        <v>57</v>
      </c>
      <c r="C56" s="12" t="s">
        <v>58</v>
      </c>
      <c r="D56" s="77"/>
      <c r="E56" s="85"/>
      <c r="F56" s="80"/>
    </row>
    <row r="57" spans="1:6" x14ac:dyDescent="0.3">
      <c r="A57" s="73" t="s">
        <v>63</v>
      </c>
      <c r="B57" s="74"/>
      <c r="C57" s="74"/>
      <c r="D57" s="75">
        <f>F57*12*I14</f>
        <v>46297.907999999996</v>
      </c>
      <c r="E57" s="76">
        <v>46297.907999999996</v>
      </c>
      <c r="F57" s="81">
        <v>1.1299999999999999</v>
      </c>
    </row>
    <row r="58" spans="1:6" ht="58.5" customHeight="1" x14ac:dyDescent="0.3">
      <c r="A58" s="4" t="s">
        <v>6</v>
      </c>
      <c r="B58" s="5" t="s">
        <v>64</v>
      </c>
      <c r="C58" s="6" t="s">
        <v>58</v>
      </c>
      <c r="D58" s="76"/>
      <c r="E58" s="76"/>
      <c r="F58" s="82"/>
    </row>
    <row r="59" spans="1:6" ht="42" customHeight="1" x14ac:dyDescent="0.3">
      <c r="A59" s="4" t="s">
        <v>9</v>
      </c>
      <c r="B59" s="5" t="s">
        <v>65</v>
      </c>
      <c r="C59" s="6" t="s">
        <v>11</v>
      </c>
      <c r="D59" s="76"/>
      <c r="E59" s="76"/>
      <c r="F59" s="82"/>
    </row>
    <row r="60" spans="1:6" ht="44.25" customHeight="1" x14ac:dyDescent="0.3">
      <c r="A60" s="4" t="s">
        <v>12</v>
      </c>
      <c r="B60" s="5" t="s">
        <v>66</v>
      </c>
      <c r="C60" s="6" t="s">
        <v>11</v>
      </c>
      <c r="D60" s="76"/>
      <c r="E60" s="76"/>
      <c r="F60" s="82"/>
    </row>
    <row r="61" spans="1:6" ht="29.25" customHeight="1" thickBot="1" x14ac:dyDescent="0.35">
      <c r="A61" s="7" t="s">
        <v>14</v>
      </c>
      <c r="B61" s="8" t="s">
        <v>67</v>
      </c>
      <c r="C61" s="12" t="s">
        <v>58</v>
      </c>
      <c r="D61" s="77"/>
      <c r="E61" s="76"/>
      <c r="F61" s="83"/>
    </row>
    <row r="62" spans="1:6" x14ac:dyDescent="0.3">
      <c r="A62" s="73" t="s">
        <v>68</v>
      </c>
      <c r="B62" s="74"/>
      <c r="C62" s="74"/>
      <c r="D62" s="84">
        <f>F62*12*I14</f>
        <v>100380.42000000001</v>
      </c>
      <c r="E62" s="85">
        <v>100380.42000000001</v>
      </c>
      <c r="F62" s="77">
        <v>2.4500000000000002</v>
      </c>
    </row>
    <row r="63" spans="1:6" ht="54.75" customHeight="1" x14ac:dyDescent="0.3">
      <c r="A63" s="4" t="s">
        <v>6</v>
      </c>
      <c r="B63" s="5" t="s">
        <v>69</v>
      </c>
      <c r="C63" s="6" t="s">
        <v>11</v>
      </c>
      <c r="D63" s="85"/>
      <c r="E63" s="85"/>
      <c r="F63" s="85"/>
    </row>
    <row r="64" spans="1:6" ht="25.5" customHeight="1" x14ac:dyDescent="0.3">
      <c r="A64" s="4" t="s">
        <v>9</v>
      </c>
      <c r="B64" s="5" t="s">
        <v>70</v>
      </c>
      <c r="C64" s="6" t="s">
        <v>11</v>
      </c>
      <c r="D64" s="85"/>
      <c r="E64" s="85"/>
      <c r="F64" s="85"/>
    </row>
    <row r="65" spans="1:6" ht="58.5" customHeight="1" x14ac:dyDescent="0.3">
      <c r="A65" s="4" t="s">
        <v>12</v>
      </c>
      <c r="B65" s="5" t="s">
        <v>71</v>
      </c>
      <c r="C65" s="6" t="s">
        <v>55</v>
      </c>
      <c r="D65" s="85"/>
      <c r="E65" s="85"/>
      <c r="F65" s="85"/>
    </row>
    <row r="66" spans="1:6" ht="32.25" customHeight="1" x14ac:dyDescent="0.3">
      <c r="A66" s="7" t="s">
        <v>14</v>
      </c>
      <c r="B66" s="8" t="s">
        <v>72</v>
      </c>
      <c r="C66" s="12" t="s">
        <v>11</v>
      </c>
      <c r="D66" s="85"/>
      <c r="E66" s="85"/>
      <c r="F66" s="85"/>
    </row>
    <row r="67" spans="1:6" ht="21.6" customHeight="1" thickBot="1" x14ac:dyDescent="0.35">
      <c r="A67" s="6">
        <v>5</v>
      </c>
      <c r="B67" s="5" t="s">
        <v>73</v>
      </c>
      <c r="C67" s="14" t="s">
        <v>11</v>
      </c>
      <c r="D67" s="86"/>
      <c r="E67" s="94"/>
      <c r="F67" s="18"/>
    </row>
    <row r="68" spans="1:6" x14ac:dyDescent="0.3">
      <c r="A68" s="73" t="s">
        <v>74</v>
      </c>
      <c r="B68" s="74"/>
      <c r="C68" s="74"/>
      <c r="D68" s="75">
        <f>F68*12*I14</f>
        <v>51214.5</v>
      </c>
      <c r="E68" s="77">
        <v>51214.5</v>
      </c>
      <c r="F68" s="93">
        <v>1.25</v>
      </c>
    </row>
    <row r="69" spans="1:6" ht="71.25" customHeight="1" x14ac:dyDescent="0.3">
      <c r="A69" s="4" t="s">
        <v>6</v>
      </c>
      <c r="B69" s="5" t="s">
        <v>75</v>
      </c>
      <c r="C69" s="5" t="s">
        <v>11</v>
      </c>
      <c r="D69" s="76"/>
      <c r="E69" s="85"/>
      <c r="F69" s="82"/>
    </row>
    <row r="70" spans="1:6" ht="31.5" customHeight="1" x14ac:dyDescent="0.3">
      <c r="A70" s="4" t="s">
        <v>9</v>
      </c>
      <c r="B70" s="5" t="s">
        <v>76</v>
      </c>
      <c r="C70" s="19" t="s">
        <v>11</v>
      </c>
      <c r="D70" s="76"/>
      <c r="E70" s="85"/>
      <c r="F70" s="82"/>
    </row>
    <row r="71" spans="1:6" ht="82.5" customHeight="1" x14ac:dyDescent="0.3">
      <c r="A71" s="4" t="s">
        <v>12</v>
      </c>
      <c r="B71" s="5" t="s">
        <v>77</v>
      </c>
      <c r="C71" s="6" t="s">
        <v>11</v>
      </c>
      <c r="D71" s="76"/>
      <c r="E71" s="85"/>
      <c r="F71" s="82"/>
    </row>
    <row r="72" spans="1:6" ht="41.25" customHeight="1" thickBot="1" x14ac:dyDescent="0.35">
      <c r="A72" s="7" t="s">
        <v>14</v>
      </c>
      <c r="B72" s="8" t="s">
        <v>78</v>
      </c>
      <c r="C72" s="10" t="s">
        <v>58</v>
      </c>
      <c r="D72" s="77"/>
      <c r="E72" s="86"/>
      <c r="F72" s="83"/>
    </row>
    <row r="73" spans="1:6" x14ac:dyDescent="0.3">
      <c r="A73" s="73" t="s">
        <v>79</v>
      </c>
      <c r="B73" s="74"/>
      <c r="C73" s="74"/>
      <c r="D73" s="74"/>
      <c r="E73" s="87"/>
      <c r="F73" s="88"/>
    </row>
    <row r="74" spans="1:6" ht="71.25" customHeight="1" x14ac:dyDescent="0.3">
      <c r="A74" s="4" t="s">
        <v>6</v>
      </c>
      <c r="B74" s="5" t="s">
        <v>80</v>
      </c>
      <c r="C74" s="19" t="s">
        <v>81</v>
      </c>
      <c r="D74" s="77">
        <f>F74*12*I14</f>
        <v>98741.556000000011</v>
      </c>
      <c r="E74" s="77">
        <v>98741.556000000011</v>
      </c>
      <c r="F74" s="82">
        <v>2.41</v>
      </c>
    </row>
    <row r="75" spans="1:6" ht="34.5" customHeight="1" thickBot="1" x14ac:dyDescent="0.35">
      <c r="A75" s="7" t="s">
        <v>9</v>
      </c>
      <c r="B75" s="8" t="s">
        <v>82</v>
      </c>
      <c r="C75" s="10" t="s">
        <v>83</v>
      </c>
      <c r="D75" s="86"/>
      <c r="E75" s="86"/>
      <c r="F75" s="83"/>
    </row>
    <row r="76" spans="1:6" x14ac:dyDescent="0.3">
      <c r="A76" s="73" t="s">
        <v>136</v>
      </c>
      <c r="B76" s="74"/>
      <c r="C76" s="74"/>
      <c r="D76" s="74"/>
      <c r="E76" s="87"/>
      <c r="F76" s="88"/>
    </row>
    <row r="77" spans="1:6" ht="16.5" customHeight="1" x14ac:dyDescent="0.3">
      <c r="A77" s="54" t="s">
        <v>6</v>
      </c>
      <c r="B77" s="55" t="s">
        <v>137</v>
      </c>
      <c r="C77" s="53" t="s">
        <v>41</v>
      </c>
      <c r="D77" s="76">
        <f>F77*3*I14</f>
        <v>24070.815000000002</v>
      </c>
      <c r="E77" s="77">
        <v>24070.815000000002</v>
      </c>
      <c r="F77" s="82">
        <v>2.35</v>
      </c>
    </row>
    <row r="78" spans="1:6" ht="21" customHeight="1" x14ac:dyDescent="0.3">
      <c r="A78" s="54" t="s">
        <v>9</v>
      </c>
      <c r="B78" s="55" t="s">
        <v>138</v>
      </c>
      <c r="C78" s="53" t="s">
        <v>22</v>
      </c>
      <c r="D78" s="76"/>
      <c r="E78" s="85"/>
      <c r="F78" s="82"/>
    </row>
    <row r="79" spans="1:6" ht="43.5" customHeight="1" thickBot="1" x14ac:dyDescent="0.35">
      <c r="A79" s="7" t="s">
        <v>12</v>
      </c>
      <c r="B79" s="8" t="s">
        <v>139</v>
      </c>
      <c r="C79" s="52" t="s">
        <v>41</v>
      </c>
      <c r="D79" s="77"/>
      <c r="E79" s="86"/>
      <c r="F79" s="83"/>
    </row>
    <row r="80" spans="1:6" x14ac:dyDescent="0.3">
      <c r="A80" s="73" t="s">
        <v>84</v>
      </c>
      <c r="B80" s="74"/>
      <c r="C80" s="74"/>
      <c r="D80" s="74"/>
      <c r="E80" s="87"/>
      <c r="F80" s="88"/>
    </row>
    <row r="81" spans="1:6" ht="65.25" customHeight="1" x14ac:dyDescent="0.3">
      <c r="A81" s="4" t="s">
        <v>6</v>
      </c>
      <c r="B81" s="5" t="s">
        <v>85</v>
      </c>
      <c r="C81" s="19" t="s">
        <v>86</v>
      </c>
      <c r="D81" s="77">
        <f>F81*12*I14</f>
        <v>178226.46</v>
      </c>
      <c r="E81" s="77">
        <v>178226.46</v>
      </c>
      <c r="F81" s="83">
        <v>4.3499999999999996</v>
      </c>
    </row>
    <row r="82" spans="1:6" ht="70.5" customHeight="1" x14ac:dyDescent="0.3">
      <c r="A82" s="4" t="s">
        <v>9</v>
      </c>
      <c r="B82" s="5" t="s">
        <v>87</v>
      </c>
      <c r="C82" s="19" t="s">
        <v>86</v>
      </c>
      <c r="D82" s="85"/>
      <c r="E82" s="85"/>
      <c r="F82" s="89"/>
    </row>
    <row r="83" spans="1:6" ht="67.5" customHeight="1" x14ac:dyDescent="0.3">
      <c r="A83" s="91" t="s">
        <v>12</v>
      </c>
      <c r="B83" s="5" t="s">
        <v>88</v>
      </c>
      <c r="C83" s="76" t="s">
        <v>89</v>
      </c>
      <c r="D83" s="85"/>
      <c r="E83" s="85"/>
      <c r="F83" s="89"/>
    </row>
    <row r="84" spans="1:6" ht="30.75" customHeight="1" x14ac:dyDescent="0.3">
      <c r="A84" s="91"/>
      <c r="B84" s="5" t="s">
        <v>90</v>
      </c>
      <c r="C84" s="76"/>
      <c r="D84" s="85"/>
      <c r="E84" s="85"/>
      <c r="F84" s="89"/>
    </row>
    <row r="85" spans="1:6" ht="15" customHeight="1" x14ac:dyDescent="0.3">
      <c r="A85" s="91"/>
      <c r="B85" s="92" t="s">
        <v>91</v>
      </c>
      <c r="C85" s="76"/>
      <c r="D85" s="85"/>
      <c r="E85" s="85"/>
      <c r="F85" s="89"/>
    </row>
    <row r="86" spans="1:6" ht="69" customHeight="1" x14ac:dyDescent="0.3">
      <c r="A86" s="91"/>
      <c r="B86" s="92"/>
      <c r="C86" s="76"/>
      <c r="D86" s="85"/>
      <c r="E86" s="85"/>
      <c r="F86" s="89"/>
    </row>
    <row r="87" spans="1:6" ht="68.25" customHeight="1" x14ac:dyDescent="0.3">
      <c r="A87" s="91"/>
      <c r="B87" s="5" t="s">
        <v>92</v>
      </c>
      <c r="C87" s="76"/>
      <c r="D87" s="85"/>
      <c r="E87" s="85"/>
      <c r="F87" s="89"/>
    </row>
    <row r="88" spans="1:6" ht="54.75" customHeight="1" x14ac:dyDescent="0.3">
      <c r="A88" s="91"/>
      <c r="B88" s="5" t="s">
        <v>93</v>
      </c>
      <c r="C88" s="76"/>
      <c r="D88" s="85"/>
      <c r="E88" s="85"/>
      <c r="F88" s="89"/>
    </row>
    <row r="89" spans="1:6" ht="80.25" customHeight="1" x14ac:dyDescent="0.3">
      <c r="A89" s="4" t="s">
        <v>14</v>
      </c>
      <c r="B89" s="5" t="s">
        <v>94</v>
      </c>
      <c r="C89" s="19" t="s">
        <v>95</v>
      </c>
      <c r="D89" s="85"/>
      <c r="E89" s="85"/>
      <c r="F89" s="89"/>
    </row>
    <row r="90" spans="1:6" ht="43.5" customHeight="1" x14ac:dyDescent="0.3">
      <c r="A90" s="4">
        <v>5</v>
      </c>
      <c r="B90" s="5" t="s">
        <v>96</v>
      </c>
      <c r="C90" s="6" t="s">
        <v>97</v>
      </c>
      <c r="D90" s="85"/>
      <c r="E90" s="85"/>
      <c r="F90" s="89"/>
    </row>
    <row r="91" spans="1:6" ht="71.25" customHeight="1" x14ac:dyDescent="0.3">
      <c r="A91" s="4">
        <v>6</v>
      </c>
      <c r="B91" s="5" t="s">
        <v>98</v>
      </c>
      <c r="C91" s="6" t="s">
        <v>41</v>
      </c>
      <c r="D91" s="85"/>
      <c r="E91" s="85"/>
      <c r="F91" s="89"/>
    </row>
    <row r="92" spans="1:6" ht="53.25" customHeight="1" x14ac:dyDescent="0.3">
      <c r="A92" s="4">
        <v>7</v>
      </c>
      <c r="B92" s="5" t="s">
        <v>99</v>
      </c>
      <c r="C92" s="6" t="s">
        <v>55</v>
      </c>
      <c r="D92" s="85"/>
      <c r="E92" s="85"/>
      <c r="F92" s="89"/>
    </row>
    <row r="93" spans="1:6" ht="81" customHeight="1" x14ac:dyDescent="0.3">
      <c r="A93" s="4">
        <v>8</v>
      </c>
      <c r="B93" s="5" t="s">
        <v>100</v>
      </c>
      <c r="C93" s="6" t="s">
        <v>101</v>
      </c>
      <c r="D93" s="85"/>
      <c r="E93" s="85"/>
      <c r="F93" s="89"/>
    </row>
    <row r="94" spans="1:6" ht="94.5" customHeight="1" x14ac:dyDescent="0.3">
      <c r="A94" s="20">
        <v>9</v>
      </c>
      <c r="B94" s="5" t="s">
        <v>102</v>
      </c>
      <c r="C94" s="21" t="s">
        <v>103</v>
      </c>
      <c r="D94" s="85"/>
      <c r="E94" s="85"/>
      <c r="F94" s="89"/>
    </row>
    <row r="95" spans="1:6" ht="42.75" customHeight="1" x14ac:dyDescent="0.3">
      <c r="A95" s="20">
        <v>10</v>
      </c>
      <c r="B95" s="38" t="s">
        <v>119</v>
      </c>
      <c r="C95" s="21" t="s">
        <v>104</v>
      </c>
      <c r="D95" s="85"/>
      <c r="E95" s="85"/>
      <c r="F95" s="89"/>
    </row>
    <row r="96" spans="1:6" ht="29.25" customHeight="1" x14ac:dyDescent="0.3">
      <c r="A96" s="20">
        <v>11</v>
      </c>
      <c r="B96" s="5" t="s">
        <v>105</v>
      </c>
      <c r="C96" s="21" t="s">
        <v>106</v>
      </c>
      <c r="D96" s="85"/>
      <c r="E96" s="85"/>
      <c r="F96" s="89"/>
    </row>
    <row r="97" spans="1:9" ht="42" customHeight="1" x14ac:dyDescent="0.3">
      <c r="A97" s="20">
        <v>12</v>
      </c>
      <c r="B97" s="5" t="s">
        <v>107</v>
      </c>
      <c r="C97" s="21" t="s">
        <v>108</v>
      </c>
      <c r="D97" s="85"/>
      <c r="E97" s="85"/>
      <c r="F97" s="89"/>
    </row>
    <row r="98" spans="1:9" ht="99" customHeight="1" thickBot="1" x14ac:dyDescent="0.35">
      <c r="A98" s="20">
        <v>13</v>
      </c>
      <c r="B98" s="5" t="s">
        <v>109</v>
      </c>
      <c r="C98" s="21" t="s">
        <v>110</v>
      </c>
      <c r="D98" s="85"/>
      <c r="E98" s="85"/>
      <c r="F98" s="89"/>
    </row>
    <row r="99" spans="1:9" ht="78.75" hidden="1" customHeight="1" thickBot="1" x14ac:dyDescent="0.35">
      <c r="A99" s="7" t="s">
        <v>111</v>
      </c>
      <c r="B99" s="8" t="s">
        <v>112</v>
      </c>
      <c r="C99" s="12" t="s">
        <v>113</v>
      </c>
      <c r="D99" s="86"/>
      <c r="E99" s="59"/>
      <c r="F99" s="90"/>
    </row>
    <row r="100" spans="1:9" x14ac:dyDescent="0.3">
      <c r="A100" s="73" t="s">
        <v>114</v>
      </c>
      <c r="B100" s="74"/>
      <c r="C100" s="74"/>
      <c r="D100" s="74"/>
      <c r="E100" s="87"/>
      <c r="F100" s="88"/>
    </row>
    <row r="101" spans="1:9" hidden="1" x14ac:dyDescent="0.3">
      <c r="A101" s="4" t="s">
        <v>115</v>
      </c>
      <c r="B101" s="22"/>
      <c r="C101" s="23"/>
      <c r="D101" s="24"/>
      <c r="E101" s="60"/>
      <c r="F101" s="25"/>
    </row>
    <row r="102" spans="1:9" x14ac:dyDescent="0.3">
      <c r="A102" s="26">
        <v>1</v>
      </c>
      <c r="B102" s="5" t="s">
        <v>144</v>
      </c>
      <c r="C102" s="27" t="s">
        <v>116</v>
      </c>
      <c r="D102" s="72">
        <f>F102*12*I102</f>
        <v>140532.58800000002</v>
      </c>
      <c r="E102" s="28">
        <f>12*4*I102</f>
        <v>163886.40000000002</v>
      </c>
      <c r="F102" s="28">
        <f>4-F103</f>
        <v>3.43</v>
      </c>
      <c r="H102">
        <v>3408</v>
      </c>
      <c r="I102">
        <v>3414.3</v>
      </c>
    </row>
    <row r="103" spans="1:9" x14ac:dyDescent="0.3">
      <c r="A103" s="26">
        <v>2</v>
      </c>
      <c r="B103" s="29" t="s">
        <v>117</v>
      </c>
      <c r="C103" s="27" t="s">
        <v>118</v>
      </c>
      <c r="D103" s="72">
        <f>F103*12*I102</f>
        <v>23353.812000000002</v>
      </c>
      <c r="E103" s="28"/>
      <c r="F103" s="28">
        <v>0.56999999999999995</v>
      </c>
    </row>
    <row r="104" spans="1:9" ht="33" customHeight="1" thickBot="1" x14ac:dyDescent="0.35">
      <c r="A104" s="30"/>
      <c r="B104" s="31" t="s">
        <v>143</v>
      </c>
      <c r="C104" s="32"/>
      <c r="D104" s="62">
        <f>D103+D102+D81+D77+D74+D68+D62+D57+D52+D48+D46+D45+D29+D27+D24+D22+D17</f>
        <v>981269.82000000007</v>
      </c>
      <c r="E104" s="61">
        <v>981269.82000000007</v>
      </c>
      <c r="F104" s="33"/>
      <c r="I104" t="e">
        <f>#REF!*12*#REF!</f>
        <v>#REF!</v>
      </c>
    </row>
    <row r="105" spans="1:9" x14ac:dyDescent="0.3">
      <c r="A105" s="34"/>
    </row>
    <row r="106" spans="1:9" x14ac:dyDescent="0.3">
      <c r="A106" s="116"/>
      <c r="B106" s="119"/>
      <c r="C106" s="119"/>
      <c r="D106" s="120"/>
    </row>
    <row r="107" spans="1:9" s="63" customFormat="1" x14ac:dyDescent="0.3">
      <c r="A107" s="117"/>
      <c r="B107" s="121" t="s">
        <v>145</v>
      </c>
      <c r="C107" s="122"/>
      <c r="D107" s="123"/>
    </row>
    <row r="108" spans="1:9" ht="39.6" x14ac:dyDescent="0.3">
      <c r="A108" s="118"/>
      <c r="B108" s="64" t="s">
        <v>146</v>
      </c>
      <c r="C108" s="64" t="s">
        <v>147</v>
      </c>
      <c r="D108" s="64" t="s">
        <v>148</v>
      </c>
    </row>
    <row r="109" spans="1:9" x14ac:dyDescent="0.3">
      <c r="A109" s="65"/>
      <c r="B109" s="113" t="s">
        <v>149</v>
      </c>
      <c r="C109" s="114"/>
      <c r="D109" s="115"/>
    </row>
    <row r="110" spans="1:9" x14ac:dyDescent="0.3">
      <c r="A110" s="66"/>
      <c r="B110" s="67">
        <v>3830.59</v>
      </c>
      <c r="C110" s="68">
        <v>3248.79</v>
      </c>
      <c r="D110" s="68">
        <f>SUM(B110-C110)</f>
        <v>581.80000000000018</v>
      </c>
    </row>
    <row r="111" spans="1:9" x14ac:dyDescent="0.3">
      <c r="A111" s="66"/>
      <c r="B111" s="113" t="s">
        <v>150</v>
      </c>
      <c r="C111" s="114"/>
      <c r="D111" s="115"/>
    </row>
    <row r="112" spans="1:9" x14ac:dyDescent="0.3">
      <c r="A112" s="66"/>
      <c r="B112" s="67">
        <v>22269.42</v>
      </c>
      <c r="C112" s="68">
        <v>18745.89</v>
      </c>
      <c r="D112" s="68">
        <f>SUM(B112-C112)</f>
        <v>3523.5299999999988</v>
      </c>
    </row>
    <row r="113" spans="1:4" x14ac:dyDescent="0.3">
      <c r="A113" s="66"/>
      <c r="B113" s="113" t="s">
        <v>151</v>
      </c>
      <c r="C113" s="114"/>
      <c r="D113" s="115"/>
    </row>
    <row r="114" spans="1:4" ht="15" thickBot="1" x14ac:dyDescent="0.35">
      <c r="A114" s="66"/>
      <c r="B114" s="124">
        <v>981269.82000000007</v>
      </c>
      <c r="C114" s="68">
        <v>802981.45000000007</v>
      </c>
      <c r="D114" s="68">
        <f>SUM(B114-C114)</f>
        <v>178288.37</v>
      </c>
    </row>
    <row r="115" spans="1:4" s="63" customFormat="1" x14ac:dyDescent="0.3">
      <c r="A115" s="69" t="s">
        <v>152</v>
      </c>
      <c r="B115" s="70">
        <f>SUM(B114+B112+B110)</f>
        <v>1007369.8300000001</v>
      </c>
      <c r="C115" s="70">
        <f t="shared" ref="C115:D115" si="0">SUM(C114+C112+C110)</f>
        <v>824976.13000000012</v>
      </c>
      <c r="D115" s="70">
        <f t="shared" si="0"/>
        <v>182393.69999999998</v>
      </c>
    </row>
    <row r="116" spans="1:4" x14ac:dyDescent="0.3">
      <c r="A116" s="71"/>
      <c r="B116" s="71"/>
      <c r="C116" s="71"/>
      <c r="D116" s="71"/>
    </row>
    <row r="119" spans="1:4" x14ac:dyDescent="0.3">
      <c r="C119">
        <f>3414.3*3*25+3414.3*9*23.6</f>
        <v>981269.82000000007</v>
      </c>
    </row>
  </sheetData>
  <mergeCells count="62">
    <mergeCell ref="B113:D113"/>
    <mergeCell ref="A106:A108"/>
    <mergeCell ref="B106:D106"/>
    <mergeCell ref="B107:D107"/>
    <mergeCell ref="B109:D109"/>
    <mergeCell ref="B111:D111"/>
    <mergeCell ref="A2:F2"/>
    <mergeCell ref="A3:F3"/>
    <mergeCell ref="A4:F4"/>
    <mergeCell ref="A6:D6"/>
    <mergeCell ref="A47:F47"/>
    <mergeCell ref="A14:F14"/>
    <mergeCell ref="A16:F16"/>
    <mergeCell ref="D17:D21"/>
    <mergeCell ref="F17:F21"/>
    <mergeCell ref="A23:F23"/>
    <mergeCell ref="D24:D26"/>
    <mergeCell ref="F24:F26"/>
    <mergeCell ref="A28:F28"/>
    <mergeCell ref="A38:C38"/>
    <mergeCell ref="E24:E26"/>
    <mergeCell ref="E17:E21"/>
    <mergeCell ref="A48:C48"/>
    <mergeCell ref="D48:D51"/>
    <mergeCell ref="F48:F51"/>
    <mergeCell ref="E48:E51"/>
    <mergeCell ref="E29:E44"/>
    <mergeCell ref="A29:C29"/>
    <mergeCell ref="D29:D44"/>
    <mergeCell ref="F29:F44"/>
    <mergeCell ref="E77:E79"/>
    <mergeCell ref="E74:E75"/>
    <mergeCell ref="A62:C62"/>
    <mergeCell ref="F62:F66"/>
    <mergeCell ref="A68:C68"/>
    <mergeCell ref="D68:D72"/>
    <mergeCell ref="F68:F72"/>
    <mergeCell ref="E68:E72"/>
    <mergeCell ref="E62:E67"/>
    <mergeCell ref="D62:D67"/>
    <mergeCell ref="A76:F76"/>
    <mergeCell ref="D77:D79"/>
    <mergeCell ref="F77:F79"/>
    <mergeCell ref="A73:F73"/>
    <mergeCell ref="D74:D75"/>
    <mergeCell ref="F74:F75"/>
    <mergeCell ref="A100:F100"/>
    <mergeCell ref="A80:F80"/>
    <mergeCell ref="D81:D99"/>
    <mergeCell ref="F81:F99"/>
    <mergeCell ref="A83:A88"/>
    <mergeCell ref="C83:C88"/>
    <mergeCell ref="B85:B86"/>
    <mergeCell ref="E81:E98"/>
    <mergeCell ref="A52:C52"/>
    <mergeCell ref="D52:D56"/>
    <mergeCell ref="F52:F56"/>
    <mergeCell ref="A57:C57"/>
    <mergeCell ref="D57:D61"/>
    <mergeCell ref="F57:F61"/>
    <mergeCell ref="E57:E61"/>
    <mergeCell ref="E52:E56"/>
  </mergeCells>
  <pageMargins left="0.7" right="0.7" top="0.75" bottom="0.75" header="0.3" footer="0.3"/>
  <pageSetup paperSize="9" scale="97" orientation="portrait" r:id="rId1"/>
  <rowBreaks count="1" manualBreakCount="1">
    <brk id="7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</vt:lpstr>
      <vt:lpstr>'50 лет Комсомола 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2018-12-12T04:58:11Z</dcterms:created>
  <dcterms:modified xsi:type="dcterms:W3CDTF">2020-03-18T05:33:51Z</dcterms:modified>
</cp:coreProperties>
</file>