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5" sheetId="1" r:id="rId1"/>
  </sheets>
  <definedNames>
    <definedName name="_xlnm.Print_Area" localSheetId="0">'50 лет Комсомола 5'!$A$1:$F$98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1" l="1"/>
  <c r="B107" i="1"/>
  <c r="D106" i="1"/>
  <c r="D104" i="1"/>
  <c r="D107" i="1" l="1"/>
  <c r="D68" i="1" l="1"/>
  <c r="D71" i="1"/>
  <c r="D75" i="1"/>
  <c r="D97" i="1"/>
  <c r="J28" i="1"/>
  <c r="D56" i="1" s="1"/>
  <c r="D23" i="1"/>
  <c r="F12" i="1"/>
  <c r="D28" i="1" l="1"/>
  <c r="D25" i="1"/>
  <c r="D62" i="1"/>
  <c r="D30" i="1"/>
  <c r="J10" i="1"/>
  <c r="I98" i="1" l="1"/>
  <c r="I94" i="1"/>
  <c r="I27" i="1"/>
  <c r="I15" i="1"/>
  <c r="D47" i="1" s="1"/>
  <c r="D51" i="1" l="1"/>
  <c r="D18" i="1"/>
  <c r="D45" i="1"/>
  <c r="F96" i="1"/>
  <c r="D96" i="1" s="1"/>
  <c r="D98" i="1" s="1"/>
</calcChain>
</file>

<file path=xl/sharedStrings.xml><?xml version="1.0" encoding="utf-8"?>
<sst xmlns="http://schemas.openxmlformats.org/spreadsheetml/2006/main" count="211" uniqueCount="147">
  <si>
    <t>2 категория</t>
  </si>
  <si>
    <t>Перечень работ и услуг по содержанию и ремонту общего имущества в многоквартирном доме № 5 по ул. 50 лет Комсоиола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</si>
  <si>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</si>
  <si>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</si>
  <si>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</si>
  <si>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</si>
  <si>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</si>
  <si>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</si>
  <si>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</si>
  <si>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</si>
  <si>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</si>
  <si>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</si>
  <si>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</si>
  <si>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</si>
  <si>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</si>
  <si>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</si>
  <si>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</si>
  <si>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</si>
  <si>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</si>
  <si>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</si>
  <si>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</si>
  <si>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</si>
  <si>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</si>
  <si>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</si>
  <si>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</si>
  <si>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</si>
  <si>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</si>
  <si>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</si>
  <si>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</si>
  <si>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</si>
  <si>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</si>
  <si>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</si>
  <si>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</si>
  <si>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</si>
  <si>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</si>
  <si>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</si>
  <si>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</si>
  <si>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</si>
  <si>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</si>
  <si>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</si>
  <si>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</si>
  <si>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</si>
  <si>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</si>
  <si>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</si>
  <si>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</si>
  <si>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</si>
  <si>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</si>
  <si>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</si>
  <si>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</si>
  <si>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</si>
  <si>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</si>
  <si>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</si>
  <si>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</si>
  <si>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</si>
  <si>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</si>
  <si>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</si>
  <si>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</si>
  <si>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</si>
  <si>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</si>
  <si>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</si>
  <si>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</si>
  <si>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</si>
  <si>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</si>
  <si>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</si>
  <si>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</si>
  <si>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</si>
  <si>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</si>
  <si>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</si>
  <si>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</si>
  <si>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</si>
  <si>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</si>
  <si>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</si>
  <si>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</si>
  <si>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</si>
  <si>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</si>
  <si>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</si>
  <si>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</si>
  <si>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</si>
  <si>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</si>
  <si>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</si>
  <si>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</si>
  <si>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</si>
  <si>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</si>
  <si>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</si>
  <si>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</si>
  <si>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</si>
  <si>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</si>
  <si>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</si>
  <si>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</si>
  <si>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</si>
  <si>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</si>
  <si>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</si>
  <si>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</si>
  <si>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ЖКУ,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</si>
  <si>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</si>
  <si>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</si>
  <si>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</si>
  <si>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</si>
  <si>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</si>
  <si>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</si>
  <si>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</si>
  <si>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</si>
  <si>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</si>
  <si>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</si>
  <si>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</si>
  <si>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</si>
  <si>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</si>
  <si>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</si>
  <si>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</si>
  <si>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</si>
  <si>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</si>
  <si>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</si>
  <si>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</si>
  <si>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Ремонт вентиляционных шахт-6шт</t>
  </si>
  <si>
    <t>апрель- май</t>
  </si>
  <si>
    <t>Установить светодиодные светильники подъезде №4</t>
  </si>
  <si>
    <t>январь</t>
  </si>
  <si>
    <t>Всего в год  за 3238,1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</si>
  <si>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</si>
  <si>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</si>
  <si>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</si>
  <si>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</si>
  <si>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5 по ул 50 лет Комсомола </t>
    </r>
    <r>
      <rPr>
        <b/>
        <sz val="9"/>
        <color theme="1"/>
        <rFont val="Times New Roman"/>
        <family val="1"/>
        <charset val="204"/>
      </rPr>
      <t xml:space="preserve">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</si>
  <si>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</si>
  <si>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</si>
  <si>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2020г-2022г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</si>
  <si>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</si>
  <si>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</si>
  <si>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</si>
  <si>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</si>
  <si>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 кв.м.</t>
  </si>
  <si>
    <t>Площадь нежилых помещений МКД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</si>
  <si>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</si>
  <si>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</si>
  <si>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</si>
  <si>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</si>
  <si>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</si>
  <si>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2019года</t>
    </r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</si>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</sst>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Arial"/>
      <family val="2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0" fillId="0" borderId="0" xfId="0" applyAlignment="1"/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2" fontId="0" fillId="0" borderId="0" xfId="0" applyNumberFormat="1" applyAlignment="1">
      <alignment horizontal="center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2" fillId="0" borderId="7" xfId="0" applyNumberFormat="1" applyFont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10" xfId="0" applyFont="1" applyBorder="1"/>
    <xf numFmtId="2" fontId="12" fillId="0" borderId="7" xfId="0" applyNumberFormat="1" applyFont="1" applyBorder="1" applyAlignment="1">
      <alignment horizontal="center"/>
    </xf>
    <xf numFmtId="4" fontId="12" fillId="0" borderId="7" xfId="0" applyNumberFormat="1" applyFont="1" applyBorder="1" applyAlignment="1">
      <alignment horizontal="center"/>
    </xf>
    <xf numFmtId="164" fontId="14" fillId="0" borderId="7" xfId="1" applyNumberFormat="1" applyFont="1" applyFill="1" applyBorder="1" applyAlignment="1">
      <alignment horizontal="center" vertical="top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8" fillId="0" borderId="7" xfId="0" applyFont="1" applyBorder="1" applyAlignment="1">
      <alignment horizontal="left"/>
    </xf>
    <xf numFmtId="4" fontId="8" fillId="0" borderId="7" xfId="0" applyNumberFormat="1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35" xfId="0" applyFont="1" applyFill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31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16" fillId="0" borderId="22" xfId="0" applyFont="1" applyFill="1" applyBorder="1" applyAlignment="1">
      <alignment horizontal="center" vertical="top" wrapText="1"/>
    </xf>
    <xf numFmtId="0" fontId="16" fillId="0" borderId="33" xfId="0" applyFont="1" applyFill="1" applyBorder="1" applyAlignment="1">
      <alignment horizontal="center" vertical="top" wrapText="1"/>
    </xf>
    <xf numFmtId="0" fontId="16" fillId="0" borderId="3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/>
  <dimension ref="A1:J107"/>
  <sheetViews>
    <sheetView tabSelected="1" topLeftCell="A11" workbookViewId="0">
      <selection activeCell="K16" sqref="K16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37" customWidth="1"/>
    <col min="5" max="5" width="12.33203125" style="37" customWidth="1"/>
    <col min="6" max="6" width="8.88671875" style="1" hidden="1" customWidth="1"/>
    <col min="7" max="7" width="8.77734375" customWidth="1"/>
    <col min="8" max="8" width="8.88671875" hidden="1" customWidth="1"/>
    <col min="9" max="9" width="11.109375" hidden="1" customWidth="1"/>
    <col min="10" max="10" width="11.77734375" hidden="1" customWidth="1"/>
  </cols>
  <sheetData>
    <row r="1" spans="1:10" x14ac:dyDescent="0.3">
      <c r="F1" s="1" t="s">
        <v>0</v>
      </c>
    </row>
    <row r="2" spans="1:10" x14ac:dyDescent="0.3">
      <c r="A2" s="102" t="s">
        <v>121</v>
      </c>
      <c r="B2" s="102"/>
      <c r="C2" s="102"/>
      <c r="D2" s="102"/>
      <c r="E2" s="102"/>
      <c r="F2" s="102"/>
    </row>
    <row r="3" spans="1:10" x14ac:dyDescent="0.3">
      <c r="A3" s="102" t="s">
        <v>122</v>
      </c>
      <c r="B3" s="102"/>
      <c r="C3" s="102"/>
      <c r="D3" s="102"/>
      <c r="E3" s="102"/>
      <c r="F3" s="102"/>
    </row>
    <row r="4" spans="1:10" x14ac:dyDescent="0.3">
      <c r="A4" s="102" t="s">
        <v>137</v>
      </c>
      <c r="B4" s="102"/>
      <c r="C4" s="102"/>
      <c r="D4" s="102"/>
      <c r="E4" s="102"/>
      <c r="F4" s="102"/>
    </row>
    <row r="5" spans="1:10" x14ac:dyDescent="0.3">
      <c r="A5" s="21"/>
      <c r="B5" s="45"/>
      <c r="C5" s="45" t="s">
        <v>123</v>
      </c>
      <c r="D5" s="46"/>
      <c r="E5" s="54">
        <v>1967</v>
      </c>
      <c r="F5" s="46">
        <v>1967</v>
      </c>
    </row>
    <row r="6" spans="1:10" x14ac:dyDescent="0.3">
      <c r="A6" s="103" t="s">
        <v>124</v>
      </c>
      <c r="B6" s="103"/>
      <c r="C6" s="103"/>
      <c r="D6" s="103"/>
      <c r="E6" s="53" t="s">
        <v>125</v>
      </c>
      <c r="F6" s="47" t="s">
        <v>125</v>
      </c>
    </row>
    <row r="7" spans="1:10" x14ac:dyDescent="0.3">
      <c r="A7" s="21"/>
      <c r="B7" s="45"/>
      <c r="C7" s="45" t="s">
        <v>126</v>
      </c>
      <c r="D7" s="46"/>
      <c r="E7" s="54">
        <v>5</v>
      </c>
      <c r="F7" s="46">
        <v>5</v>
      </c>
    </row>
    <row r="8" spans="1:10" x14ac:dyDescent="0.3">
      <c r="A8" s="21"/>
      <c r="B8" s="45"/>
      <c r="C8" s="45" t="s">
        <v>127</v>
      </c>
      <c r="D8" s="46"/>
      <c r="E8" s="54">
        <v>4</v>
      </c>
      <c r="F8" s="46">
        <v>4</v>
      </c>
    </row>
    <row r="9" spans="1:10" x14ac:dyDescent="0.3">
      <c r="A9" s="21"/>
      <c r="B9" s="45"/>
      <c r="C9" s="45" t="s">
        <v>128</v>
      </c>
      <c r="D9" s="46"/>
      <c r="E9" s="54">
        <v>76</v>
      </c>
      <c r="F9" s="46">
        <v>76</v>
      </c>
    </row>
    <row r="10" spans="1:10" x14ac:dyDescent="0.3">
      <c r="A10" s="21"/>
      <c r="B10" s="45"/>
      <c r="C10" s="45" t="s">
        <v>129</v>
      </c>
      <c r="D10" s="46"/>
      <c r="E10" s="54">
        <v>3036.8</v>
      </c>
      <c r="F10" s="46">
        <v>3036.8</v>
      </c>
      <c r="J10">
        <f>F12+F10</f>
        <v>3238.1000000000004</v>
      </c>
    </row>
    <row r="11" spans="1:10" x14ac:dyDescent="0.3">
      <c r="A11" s="21"/>
      <c r="B11" s="45"/>
      <c r="C11" s="45" t="s">
        <v>130</v>
      </c>
      <c r="D11" s="46"/>
      <c r="E11" s="54">
        <v>249.5</v>
      </c>
      <c r="F11" s="46">
        <v>249.5</v>
      </c>
    </row>
    <row r="12" spans="1:10" x14ac:dyDescent="0.3">
      <c r="A12" s="21"/>
      <c r="B12" s="45"/>
      <c r="C12" s="45" t="s">
        <v>131</v>
      </c>
      <c r="D12" s="46"/>
      <c r="E12" s="54">
        <v>201.3</v>
      </c>
      <c r="F12" s="46">
        <f>75+72.6+53.7</f>
        <v>201.3</v>
      </c>
    </row>
    <row r="13" spans="1:10" x14ac:dyDescent="0.3">
      <c r="A13" s="21"/>
      <c r="B13" s="45"/>
      <c r="C13" s="45" t="s">
        <v>132</v>
      </c>
      <c r="D13" s="46"/>
      <c r="E13" s="54">
        <v>528.6</v>
      </c>
      <c r="F13" s="48">
        <v>528.6</v>
      </c>
    </row>
    <row r="14" spans="1:10" ht="13.2" customHeight="1" thickBot="1" x14ac:dyDescent="0.35"/>
    <row r="15" spans="1:10" ht="28.2" hidden="1" customHeight="1" thickBot="1" x14ac:dyDescent="0.35">
      <c r="A15" s="84" t="s">
        <v>1</v>
      </c>
      <c r="B15" s="84"/>
      <c r="C15" s="84"/>
      <c r="D15" s="84"/>
      <c r="E15" s="84"/>
      <c r="F15" s="84"/>
      <c r="I15">
        <f>3022.8+53.7+75+86.6</f>
        <v>3238.1</v>
      </c>
      <c r="J15">
        <v>3238.1</v>
      </c>
    </row>
    <row r="16" spans="1:10" ht="139.19999999999999" customHeight="1" thickBot="1" x14ac:dyDescent="0.35">
      <c r="A16" s="2" t="s">
        <v>2</v>
      </c>
      <c r="B16" s="3" t="s">
        <v>3</v>
      </c>
      <c r="C16" s="3" t="s">
        <v>4</v>
      </c>
      <c r="D16" s="52" t="s">
        <v>138</v>
      </c>
      <c r="E16" s="52" t="s">
        <v>139</v>
      </c>
      <c r="F16" s="4" t="s">
        <v>5</v>
      </c>
    </row>
    <row r="17" spans="1:10" x14ac:dyDescent="0.3">
      <c r="A17" s="85" t="s">
        <v>6</v>
      </c>
      <c r="B17" s="86"/>
      <c r="C17" s="86"/>
      <c r="D17" s="86"/>
      <c r="E17" s="87"/>
      <c r="F17" s="88"/>
    </row>
    <row r="18" spans="1:10" ht="93" customHeight="1" x14ac:dyDescent="0.3">
      <c r="A18" s="5" t="s">
        <v>7</v>
      </c>
      <c r="B18" s="6" t="s">
        <v>8</v>
      </c>
      <c r="C18" s="7" t="s">
        <v>9</v>
      </c>
      <c r="D18" s="70">
        <f>I15*F18*12</f>
        <v>29142.899999999998</v>
      </c>
      <c r="E18" s="70">
        <v>21857.174999999999</v>
      </c>
      <c r="F18" s="90">
        <v>0.75</v>
      </c>
    </row>
    <row r="19" spans="1:10" ht="42.75" customHeight="1" x14ac:dyDescent="0.3">
      <c r="A19" s="5" t="s">
        <v>10</v>
      </c>
      <c r="B19" s="6" t="s">
        <v>11</v>
      </c>
      <c r="C19" s="7" t="s">
        <v>12</v>
      </c>
      <c r="D19" s="71"/>
      <c r="E19" s="71"/>
      <c r="F19" s="90"/>
    </row>
    <row r="20" spans="1:10" ht="30.75" customHeight="1" x14ac:dyDescent="0.3">
      <c r="A20" s="5" t="s">
        <v>13</v>
      </c>
      <c r="B20" s="6" t="s">
        <v>14</v>
      </c>
      <c r="C20" s="7" t="s">
        <v>12</v>
      </c>
      <c r="D20" s="71"/>
      <c r="E20" s="71"/>
      <c r="F20" s="90"/>
    </row>
    <row r="21" spans="1:10" ht="40.5" customHeight="1" x14ac:dyDescent="0.3">
      <c r="A21" s="5" t="s">
        <v>15</v>
      </c>
      <c r="B21" s="6" t="s">
        <v>16</v>
      </c>
      <c r="C21" s="7" t="s">
        <v>12</v>
      </c>
      <c r="D21" s="71"/>
      <c r="E21" s="71"/>
      <c r="F21" s="90"/>
    </row>
    <row r="22" spans="1:10" ht="55.5" customHeight="1" x14ac:dyDescent="0.3">
      <c r="A22" s="5" t="s">
        <v>17</v>
      </c>
      <c r="B22" s="6" t="s">
        <v>18</v>
      </c>
      <c r="C22" s="7" t="s">
        <v>12</v>
      </c>
      <c r="D22" s="89"/>
      <c r="E22" s="89"/>
      <c r="F22" s="90"/>
    </row>
    <row r="23" spans="1:10" ht="32.25" customHeight="1" thickBot="1" x14ac:dyDescent="0.35">
      <c r="A23" s="8" t="s">
        <v>19</v>
      </c>
      <c r="B23" s="9" t="s">
        <v>20</v>
      </c>
      <c r="C23" s="10"/>
      <c r="D23" s="38">
        <f>F23*12*J15</f>
        <v>3885.7200000000003</v>
      </c>
      <c r="E23" s="55">
        <v>2914.29</v>
      </c>
      <c r="F23" s="12">
        <v>0.1</v>
      </c>
    </row>
    <row r="24" spans="1:10" x14ac:dyDescent="0.3">
      <c r="A24" s="85" t="s">
        <v>21</v>
      </c>
      <c r="B24" s="86"/>
      <c r="C24" s="86"/>
      <c r="D24" s="86"/>
      <c r="E24" s="91"/>
      <c r="F24" s="88"/>
    </row>
    <row r="25" spans="1:10" ht="35.25" customHeight="1" x14ac:dyDescent="0.3">
      <c r="A25" s="5" t="s">
        <v>7</v>
      </c>
      <c r="B25" s="6" t="s">
        <v>22</v>
      </c>
      <c r="C25" s="7" t="s">
        <v>23</v>
      </c>
      <c r="D25" s="94">
        <f>F25*12*J28</f>
        <v>40800.060000000005</v>
      </c>
      <c r="E25" s="70">
        <v>30600.044999999998</v>
      </c>
      <c r="F25" s="90">
        <v>1.05</v>
      </c>
    </row>
    <row r="26" spans="1:10" ht="37.5" customHeight="1" x14ac:dyDescent="0.3">
      <c r="A26" s="5" t="s">
        <v>10</v>
      </c>
      <c r="B26" s="6" t="s">
        <v>24</v>
      </c>
      <c r="C26" s="7" t="s">
        <v>25</v>
      </c>
      <c r="D26" s="94"/>
      <c r="E26" s="71"/>
      <c r="F26" s="90"/>
    </row>
    <row r="27" spans="1:10" ht="78" customHeight="1" x14ac:dyDescent="0.3">
      <c r="A27" s="5" t="s">
        <v>13</v>
      </c>
      <c r="B27" s="6" t="s">
        <v>26</v>
      </c>
      <c r="C27" s="7" t="s">
        <v>25</v>
      </c>
      <c r="D27" s="94"/>
      <c r="E27" s="89"/>
      <c r="F27" s="90"/>
      <c r="I27">
        <f>3022.8+53.7+75+86.6</f>
        <v>3238.1</v>
      </c>
    </row>
    <row r="28" spans="1:10" ht="43.5" customHeight="1" thickBot="1" x14ac:dyDescent="0.35">
      <c r="A28" s="8" t="s">
        <v>15</v>
      </c>
      <c r="B28" s="9" t="s">
        <v>27</v>
      </c>
      <c r="C28" s="13" t="s">
        <v>12</v>
      </c>
      <c r="D28" s="39">
        <f>F28*12*J28</f>
        <v>8160.0119999999997</v>
      </c>
      <c r="E28" s="49">
        <v>6120.0089999999991</v>
      </c>
      <c r="F28" s="14">
        <v>0.21</v>
      </c>
      <c r="J28">
        <f>J15</f>
        <v>3238.1</v>
      </c>
    </row>
    <row r="29" spans="1:10" x14ac:dyDescent="0.3">
      <c r="A29" s="85" t="s">
        <v>28</v>
      </c>
      <c r="B29" s="86"/>
      <c r="C29" s="86"/>
      <c r="D29" s="116"/>
      <c r="E29" s="117"/>
      <c r="F29" s="88"/>
    </row>
    <row r="30" spans="1:10" x14ac:dyDescent="0.3">
      <c r="A30" s="97" t="s">
        <v>29</v>
      </c>
      <c r="B30" s="98"/>
      <c r="C30" s="118"/>
      <c r="D30" s="70">
        <f>F30*12*J28</f>
        <v>121234.46399999999</v>
      </c>
      <c r="E30" s="70">
        <v>90925.847999999998</v>
      </c>
      <c r="F30" s="72">
        <v>3.12</v>
      </c>
    </row>
    <row r="31" spans="1:10" ht="25.5" customHeight="1" x14ac:dyDescent="0.3">
      <c r="A31" s="5" t="s">
        <v>7</v>
      </c>
      <c r="B31" s="6" t="s">
        <v>30</v>
      </c>
      <c r="C31" s="15" t="s">
        <v>31</v>
      </c>
      <c r="D31" s="71"/>
      <c r="E31" s="71"/>
      <c r="F31" s="72"/>
    </row>
    <row r="32" spans="1:10" ht="41.25" customHeight="1" x14ac:dyDescent="0.3">
      <c r="A32" s="5" t="s">
        <v>10</v>
      </c>
      <c r="B32" s="6" t="s">
        <v>32</v>
      </c>
      <c r="C32" s="15" t="s">
        <v>33</v>
      </c>
      <c r="D32" s="71"/>
      <c r="E32" s="71"/>
      <c r="F32" s="72"/>
    </row>
    <row r="33" spans="1:6" x14ac:dyDescent="0.3">
      <c r="A33" s="5" t="s">
        <v>13</v>
      </c>
      <c r="B33" s="6" t="s">
        <v>34</v>
      </c>
      <c r="C33" s="15" t="s">
        <v>31</v>
      </c>
      <c r="D33" s="71"/>
      <c r="E33" s="71"/>
      <c r="F33" s="72"/>
    </row>
    <row r="34" spans="1:6" ht="25.5" customHeight="1" x14ac:dyDescent="0.3">
      <c r="A34" s="5" t="s">
        <v>15</v>
      </c>
      <c r="B34" s="6" t="s">
        <v>35</v>
      </c>
      <c r="C34" s="15" t="s">
        <v>36</v>
      </c>
      <c r="D34" s="71"/>
      <c r="E34" s="71"/>
      <c r="F34" s="72"/>
    </row>
    <row r="35" spans="1:6" ht="21.75" customHeight="1" x14ac:dyDescent="0.3">
      <c r="A35" s="5" t="s">
        <v>37</v>
      </c>
      <c r="B35" s="6" t="s">
        <v>38</v>
      </c>
      <c r="C35" s="15" t="s">
        <v>39</v>
      </c>
      <c r="D35" s="71"/>
      <c r="E35" s="71"/>
      <c r="F35" s="72"/>
    </row>
    <row r="36" spans="1:6" ht="41.25" customHeight="1" x14ac:dyDescent="0.3">
      <c r="A36" s="5" t="s">
        <v>19</v>
      </c>
      <c r="B36" s="6" t="s">
        <v>40</v>
      </c>
      <c r="C36" s="15" t="s">
        <v>41</v>
      </c>
      <c r="D36" s="71"/>
      <c r="E36" s="71"/>
      <c r="F36" s="72"/>
    </row>
    <row r="37" spans="1:6" ht="27" customHeight="1" x14ac:dyDescent="0.3">
      <c r="A37" s="7">
        <v>8</v>
      </c>
      <c r="B37" s="6" t="s">
        <v>43</v>
      </c>
      <c r="C37" s="16" t="s">
        <v>44</v>
      </c>
      <c r="D37" s="71"/>
      <c r="E37" s="71"/>
      <c r="F37" s="72"/>
    </row>
    <row r="38" spans="1:6" x14ac:dyDescent="0.3">
      <c r="A38" s="74" t="s">
        <v>45</v>
      </c>
      <c r="B38" s="75"/>
      <c r="C38" s="75"/>
      <c r="D38" s="71"/>
      <c r="E38" s="71"/>
      <c r="F38" s="72"/>
    </row>
    <row r="39" spans="1:6" ht="48" customHeight="1" x14ac:dyDescent="0.3">
      <c r="A39" s="5">
        <v>9</v>
      </c>
      <c r="B39" s="6" t="s">
        <v>46</v>
      </c>
      <c r="C39" s="15" t="s">
        <v>47</v>
      </c>
      <c r="D39" s="71"/>
      <c r="E39" s="71"/>
      <c r="F39" s="72"/>
    </row>
    <row r="40" spans="1:6" ht="48.75" customHeight="1" x14ac:dyDescent="0.3">
      <c r="A40" s="5">
        <v>10</v>
      </c>
      <c r="B40" s="6" t="s">
        <v>48</v>
      </c>
      <c r="C40" s="15" t="s">
        <v>47</v>
      </c>
      <c r="D40" s="71"/>
      <c r="E40" s="71"/>
      <c r="F40" s="72"/>
    </row>
    <row r="41" spans="1:6" ht="47.25" customHeight="1" x14ac:dyDescent="0.3">
      <c r="A41" s="5">
        <v>11</v>
      </c>
      <c r="B41" s="6" t="s">
        <v>49</v>
      </c>
      <c r="C41" s="15" t="s">
        <v>31</v>
      </c>
      <c r="D41" s="71"/>
      <c r="E41" s="71"/>
      <c r="F41" s="72"/>
    </row>
    <row r="42" spans="1:6" ht="25.5" customHeight="1" x14ac:dyDescent="0.3">
      <c r="A42" s="5">
        <v>12</v>
      </c>
      <c r="B42" s="6" t="s">
        <v>50</v>
      </c>
      <c r="C42" s="15" t="s">
        <v>31</v>
      </c>
      <c r="D42" s="71"/>
      <c r="E42" s="71"/>
      <c r="F42" s="72"/>
    </row>
    <row r="43" spans="1:6" ht="36.75" customHeight="1" x14ac:dyDescent="0.3">
      <c r="A43" s="5">
        <v>13</v>
      </c>
      <c r="B43" s="6" t="s">
        <v>32</v>
      </c>
      <c r="C43" s="15" t="s">
        <v>51</v>
      </c>
      <c r="D43" s="71"/>
      <c r="E43" s="71"/>
      <c r="F43" s="72"/>
    </row>
    <row r="44" spans="1:6" ht="21.75" customHeight="1" x14ac:dyDescent="0.3">
      <c r="A44" s="8">
        <v>14</v>
      </c>
      <c r="B44" s="9" t="s">
        <v>52</v>
      </c>
      <c r="C44" s="17" t="s">
        <v>31</v>
      </c>
      <c r="D44" s="71"/>
      <c r="E44" s="89"/>
      <c r="F44" s="73"/>
    </row>
    <row r="45" spans="1:6" ht="111" customHeight="1" thickBot="1" x14ac:dyDescent="0.35">
      <c r="A45" s="33">
        <v>16</v>
      </c>
      <c r="B45" s="36" t="s">
        <v>119</v>
      </c>
      <c r="C45" s="35" t="s">
        <v>120</v>
      </c>
      <c r="D45" s="49">
        <f>F45*9*I27</f>
        <v>874.28700000000003</v>
      </c>
      <c r="E45" s="49">
        <v>874.28700000000003</v>
      </c>
      <c r="F45" s="32">
        <v>0.03</v>
      </c>
    </row>
    <row r="46" spans="1:6" x14ac:dyDescent="0.3">
      <c r="A46" s="85" t="s">
        <v>53</v>
      </c>
      <c r="B46" s="86"/>
      <c r="C46" s="86"/>
      <c r="D46" s="115"/>
      <c r="E46" s="91"/>
      <c r="F46" s="88"/>
    </row>
    <row r="47" spans="1:6" x14ac:dyDescent="0.3">
      <c r="A47" s="97" t="s">
        <v>54</v>
      </c>
      <c r="B47" s="98"/>
      <c r="C47" s="98"/>
      <c r="D47" s="94">
        <f>I15*12*F47</f>
        <v>32251.475999999995</v>
      </c>
      <c r="E47" s="70">
        <v>24188.606999999996</v>
      </c>
      <c r="F47" s="90">
        <v>0.83</v>
      </c>
    </row>
    <row r="48" spans="1:6" ht="98.25" customHeight="1" x14ac:dyDescent="0.3">
      <c r="A48" s="5" t="s">
        <v>7</v>
      </c>
      <c r="B48" s="6" t="s">
        <v>55</v>
      </c>
      <c r="C48" s="7" t="s">
        <v>56</v>
      </c>
      <c r="D48" s="94"/>
      <c r="E48" s="71"/>
      <c r="F48" s="90"/>
    </row>
    <row r="49" spans="1:6" ht="60.75" customHeight="1" x14ac:dyDescent="0.3">
      <c r="A49" s="5" t="s">
        <v>10</v>
      </c>
      <c r="B49" s="6" t="s">
        <v>57</v>
      </c>
      <c r="C49" s="7" t="s">
        <v>56</v>
      </c>
      <c r="D49" s="94"/>
      <c r="E49" s="71"/>
      <c r="F49" s="90"/>
    </row>
    <row r="50" spans="1:6" ht="31.5" customHeight="1" thickBot="1" x14ac:dyDescent="0.35">
      <c r="A50" s="8" t="s">
        <v>13</v>
      </c>
      <c r="B50" s="9" t="s">
        <v>58</v>
      </c>
      <c r="C50" s="18" t="s">
        <v>59</v>
      </c>
      <c r="D50" s="70"/>
      <c r="E50" s="101"/>
      <c r="F50" s="96"/>
    </row>
    <row r="51" spans="1:6" x14ac:dyDescent="0.3">
      <c r="A51" s="92" t="s">
        <v>60</v>
      </c>
      <c r="B51" s="93"/>
      <c r="C51" s="93"/>
      <c r="D51" s="99">
        <f>F51*12*I15</f>
        <v>43908.635999999991</v>
      </c>
      <c r="E51" s="114">
        <v>32931.476999999992</v>
      </c>
      <c r="F51" s="100">
        <v>1.1299999999999999</v>
      </c>
    </row>
    <row r="52" spans="1:6" ht="58.5" customHeight="1" x14ac:dyDescent="0.3">
      <c r="A52" s="5" t="s">
        <v>7</v>
      </c>
      <c r="B52" s="6" t="s">
        <v>61</v>
      </c>
      <c r="C52" s="7" t="s">
        <v>59</v>
      </c>
      <c r="D52" s="94"/>
      <c r="E52" s="71"/>
      <c r="F52" s="90"/>
    </row>
    <row r="53" spans="1:6" ht="42" customHeight="1" x14ac:dyDescent="0.3">
      <c r="A53" s="5" t="s">
        <v>10</v>
      </c>
      <c r="B53" s="6" t="s">
        <v>62</v>
      </c>
      <c r="C53" s="7" t="s">
        <v>12</v>
      </c>
      <c r="D53" s="94"/>
      <c r="E53" s="71"/>
      <c r="F53" s="90"/>
    </row>
    <row r="54" spans="1:6" ht="44.25" customHeight="1" x14ac:dyDescent="0.3">
      <c r="A54" s="5" t="s">
        <v>13</v>
      </c>
      <c r="B54" s="6" t="s">
        <v>63</v>
      </c>
      <c r="C54" s="7" t="s">
        <v>12</v>
      </c>
      <c r="D54" s="94"/>
      <c r="E54" s="71"/>
      <c r="F54" s="90"/>
    </row>
    <row r="55" spans="1:6" ht="29.25" customHeight="1" thickBot="1" x14ac:dyDescent="0.35">
      <c r="A55" s="8" t="s">
        <v>15</v>
      </c>
      <c r="B55" s="9" t="s">
        <v>64</v>
      </c>
      <c r="C55" s="13" t="s">
        <v>59</v>
      </c>
      <c r="D55" s="70"/>
      <c r="E55" s="71"/>
      <c r="F55" s="96"/>
    </row>
    <row r="56" spans="1:6" x14ac:dyDescent="0.3">
      <c r="A56" s="92" t="s">
        <v>65</v>
      </c>
      <c r="B56" s="93"/>
      <c r="C56" s="93"/>
      <c r="D56" s="70">
        <f>F56*12*J28</f>
        <v>95200.14</v>
      </c>
      <c r="E56" s="70">
        <v>71400.104999999996</v>
      </c>
      <c r="F56" s="111">
        <v>2.4500000000000002</v>
      </c>
    </row>
    <row r="57" spans="1:6" ht="54.75" customHeight="1" x14ac:dyDescent="0.3">
      <c r="A57" s="5" t="s">
        <v>7</v>
      </c>
      <c r="B57" s="6" t="s">
        <v>66</v>
      </c>
      <c r="C57" s="7" t="s">
        <v>12</v>
      </c>
      <c r="D57" s="71"/>
      <c r="E57" s="71"/>
      <c r="F57" s="112"/>
    </row>
    <row r="58" spans="1:6" ht="25.5" customHeight="1" x14ac:dyDescent="0.3">
      <c r="A58" s="5" t="s">
        <v>10</v>
      </c>
      <c r="B58" s="6" t="s">
        <v>67</v>
      </c>
      <c r="C58" s="7" t="s">
        <v>12</v>
      </c>
      <c r="D58" s="71"/>
      <c r="E58" s="71"/>
      <c r="F58" s="112"/>
    </row>
    <row r="59" spans="1:6" ht="58.5" customHeight="1" x14ac:dyDescent="0.3">
      <c r="A59" s="5" t="s">
        <v>13</v>
      </c>
      <c r="B59" s="6" t="s">
        <v>68</v>
      </c>
      <c r="C59" s="7" t="s">
        <v>56</v>
      </c>
      <c r="D59" s="71"/>
      <c r="E59" s="71"/>
      <c r="F59" s="112"/>
    </row>
    <row r="60" spans="1:6" ht="32.25" customHeight="1" x14ac:dyDescent="0.3">
      <c r="A60" s="8" t="s">
        <v>15</v>
      </c>
      <c r="B60" s="9" t="s">
        <v>69</v>
      </c>
      <c r="C60" s="13" t="s">
        <v>12</v>
      </c>
      <c r="D60" s="71"/>
      <c r="E60" s="71"/>
      <c r="F60" s="112"/>
    </row>
    <row r="61" spans="1:6" ht="21.6" customHeight="1" thickBot="1" x14ac:dyDescent="0.35">
      <c r="A61" s="7">
        <v>5</v>
      </c>
      <c r="B61" s="6" t="s">
        <v>70</v>
      </c>
      <c r="C61" s="15" t="s">
        <v>12</v>
      </c>
      <c r="D61" s="89"/>
      <c r="E61" s="89"/>
      <c r="F61" s="19"/>
    </row>
    <row r="62" spans="1:6" x14ac:dyDescent="0.3">
      <c r="A62" s="92" t="s">
        <v>71</v>
      </c>
      <c r="B62" s="93"/>
      <c r="C62" s="93"/>
      <c r="D62" s="89">
        <f>F62*12*J28</f>
        <v>48571.5</v>
      </c>
      <c r="E62" s="70">
        <v>36428.625</v>
      </c>
      <c r="F62" s="95">
        <v>1.25</v>
      </c>
    </row>
    <row r="63" spans="1:6" ht="71.25" customHeight="1" x14ac:dyDescent="0.3">
      <c r="A63" s="5" t="s">
        <v>7</v>
      </c>
      <c r="B63" s="6" t="s">
        <v>72</v>
      </c>
      <c r="C63" s="6" t="s">
        <v>12</v>
      </c>
      <c r="D63" s="94"/>
      <c r="E63" s="71"/>
      <c r="F63" s="90"/>
    </row>
    <row r="64" spans="1:6" ht="31.5" customHeight="1" x14ac:dyDescent="0.3">
      <c r="A64" s="5" t="s">
        <v>10</v>
      </c>
      <c r="B64" s="6" t="s">
        <v>73</v>
      </c>
      <c r="C64" s="20" t="s">
        <v>12</v>
      </c>
      <c r="D64" s="94"/>
      <c r="E64" s="71"/>
      <c r="F64" s="90"/>
    </row>
    <row r="65" spans="1:8" ht="82.5" customHeight="1" x14ac:dyDescent="0.3">
      <c r="A65" s="5" t="s">
        <v>13</v>
      </c>
      <c r="B65" s="6" t="s">
        <v>74</v>
      </c>
      <c r="C65" s="7" t="s">
        <v>12</v>
      </c>
      <c r="D65" s="94"/>
      <c r="E65" s="71"/>
      <c r="F65" s="90"/>
    </row>
    <row r="66" spans="1:8" ht="41.25" customHeight="1" thickBot="1" x14ac:dyDescent="0.35">
      <c r="A66" s="8" t="s">
        <v>15</v>
      </c>
      <c r="B66" s="9" t="s">
        <v>75</v>
      </c>
      <c r="C66" s="11" t="s">
        <v>59</v>
      </c>
      <c r="D66" s="70"/>
      <c r="E66" s="101"/>
      <c r="F66" s="96"/>
    </row>
    <row r="67" spans="1:8" x14ac:dyDescent="0.3">
      <c r="A67" s="92" t="s">
        <v>76</v>
      </c>
      <c r="B67" s="93"/>
      <c r="C67" s="93"/>
      <c r="D67" s="93"/>
      <c r="E67" s="104"/>
      <c r="F67" s="105"/>
    </row>
    <row r="68" spans="1:8" ht="71.25" customHeight="1" x14ac:dyDescent="0.3">
      <c r="A68" s="5" t="s">
        <v>7</v>
      </c>
      <c r="B68" s="6" t="s">
        <v>77</v>
      </c>
      <c r="C68" s="20" t="s">
        <v>78</v>
      </c>
      <c r="D68" s="70">
        <f>F68*12*J97</f>
        <v>93645.851999999999</v>
      </c>
      <c r="E68" s="70">
        <v>70234.388999999996</v>
      </c>
      <c r="F68" s="90">
        <v>2.41</v>
      </c>
    </row>
    <row r="69" spans="1:8" ht="34.5" customHeight="1" thickBot="1" x14ac:dyDescent="0.35">
      <c r="A69" s="8" t="s">
        <v>10</v>
      </c>
      <c r="B69" s="9" t="s">
        <v>79</v>
      </c>
      <c r="C69" s="11" t="s">
        <v>80</v>
      </c>
      <c r="D69" s="101"/>
      <c r="E69" s="101"/>
      <c r="F69" s="96"/>
    </row>
    <row r="70" spans="1:8" x14ac:dyDescent="0.3">
      <c r="A70" s="92" t="s">
        <v>133</v>
      </c>
      <c r="B70" s="93"/>
      <c r="C70" s="93"/>
      <c r="D70" s="93"/>
      <c r="E70" s="104"/>
      <c r="F70" s="105"/>
    </row>
    <row r="71" spans="1:8" ht="16.5" customHeight="1" x14ac:dyDescent="0.3">
      <c r="A71" s="42" t="s">
        <v>7</v>
      </c>
      <c r="B71" s="44" t="s">
        <v>134</v>
      </c>
      <c r="C71" s="43" t="s">
        <v>42</v>
      </c>
      <c r="D71" s="109">
        <f>F71*3*J97</f>
        <v>22828.605000000003</v>
      </c>
      <c r="E71" s="111">
        <v>22828.605000000003</v>
      </c>
      <c r="F71" s="90">
        <v>2.35</v>
      </c>
    </row>
    <row r="72" spans="1:8" ht="21" customHeight="1" x14ac:dyDescent="0.3">
      <c r="A72" s="42" t="s">
        <v>10</v>
      </c>
      <c r="B72" s="44" t="s">
        <v>135</v>
      </c>
      <c r="C72" s="43" t="s">
        <v>23</v>
      </c>
      <c r="D72" s="109"/>
      <c r="E72" s="112"/>
      <c r="F72" s="90"/>
    </row>
    <row r="73" spans="1:8" ht="43.5" customHeight="1" thickBot="1" x14ac:dyDescent="0.35">
      <c r="A73" s="8" t="s">
        <v>13</v>
      </c>
      <c r="B73" s="9" t="s">
        <v>136</v>
      </c>
      <c r="C73" s="41" t="s">
        <v>42</v>
      </c>
      <c r="D73" s="111"/>
      <c r="E73" s="113"/>
      <c r="F73" s="96"/>
    </row>
    <row r="74" spans="1:8" x14ac:dyDescent="0.3">
      <c r="A74" s="92" t="s">
        <v>81</v>
      </c>
      <c r="B74" s="93"/>
      <c r="C74" s="93"/>
      <c r="D74" s="93"/>
      <c r="E74" s="104"/>
      <c r="F74" s="105"/>
    </row>
    <row r="75" spans="1:8" ht="78.75" customHeight="1" x14ac:dyDescent="0.3">
      <c r="A75" s="5" t="s">
        <v>7</v>
      </c>
      <c r="B75" s="6" t="s">
        <v>82</v>
      </c>
      <c r="C75" s="20" t="s">
        <v>83</v>
      </c>
      <c r="D75" s="70">
        <f>F75*12*J97</f>
        <v>169028.81999999998</v>
      </c>
      <c r="E75" s="70">
        <v>126771.62</v>
      </c>
      <c r="F75" s="96">
        <v>4.3499999999999996</v>
      </c>
    </row>
    <row r="76" spans="1:8" ht="70.5" customHeight="1" x14ac:dyDescent="0.3">
      <c r="A76" s="5" t="s">
        <v>10</v>
      </c>
      <c r="B76" s="6" t="s">
        <v>84</v>
      </c>
      <c r="C76" s="20" t="s">
        <v>83</v>
      </c>
      <c r="D76" s="71"/>
      <c r="E76" s="71"/>
      <c r="F76" s="106"/>
    </row>
    <row r="77" spans="1:8" ht="67.5" customHeight="1" x14ac:dyDescent="0.3">
      <c r="A77" s="108" t="s">
        <v>13</v>
      </c>
      <c r="B77" s="6" t="s">
        <v>85</v>
      </c>
      <c r="C77" s="109" t="s">
        <v>86</v>
      </c>
      <c r="D77" s="71"/>
      <c r="E77" s="71"/>
      <c r="F77" s="106"/>
      <c r="H77" s="21"/>
    </row>
    <row r="78" spans="1:8" ht="30.75" customHeight="1" x14ac:dyDescent="0.3">
      <c r="A78" s="108"/>
      <c r="B78" s="6" t="s">
        <v>87</v>
      </c>
      <c r="C78" s="109"/>
      <c r="D78" s="71"/>
      <c r="E78" s="71"/>
      <c r="F78" s="106"/>
    </row>
    <row r="79" spans="1:8" ht="15" customHeight="1" x14ac:dyDescent="0.3">
      <c r="A79" s="108"/>
      <c r="B79" s="110" t="s">
        <v>88</v>
      </c>
      <c r="C79" s="109"/>
      <c r="D79" s="71"/>
      <c r="E79" s="71"/>
      <c r="F79" s="106"/>
    </row>
    <row r="80" spans="1:8" ht="69.75" customHeight="1" x14ac:dyDescent="0.3">
      <c r="A80" s="108"/>
      <c r="B80" s="110"/>
      <c r="C80" s="109"/>
      <c r="D80" s="71"/>
      <c r="E80" s="71"/>
      <c r="F80" s="106"/>
    </row>
    <row r="81" spans="1:9" ht="76.5" customHeight="1" x14ac:dyDescent="0.3">
      <c r="A81" s="108"/>
      <c r="B81" s="6" t="s">
        <v>89</v>
      </c>
      <c r="C81" s="109"/>
      <c r="D81" s="71"/>
      <c r="E81" s="71"/>
      <c r="F81" s="106"/>
    </row>
    <row r="82" spans="1:9" ht="54.75" customHeight="1" x14ac:dyDescent="0.3">
      <c r="A82" s="108"/>
      <c r="B82" s="6" t="s">
        <v>90</v>
      </c>
      <c r="C82" s="109"/>
      <c r="D82" s="71"/>
      <c r="E82" s="71"/>
      <c r="F82" s="106"/>
    </row>
    <row r="83" spans="1:9" ht="80.25" customHeight="1" x14ac:dyDescent="0.3">
      <c r="A83" s="5" t="s">
        <v>15</v>
      </c>
      <c r="B83" s="6" t="s">
        <v>91</v>
      </c>
      <c r="C83" s="20" t="s">
        <v>92</v>
      </c>
      <c r="D83" s="71"/>
      <c r="E83" s="71"/>
      <c r="F83" s="106"/>
    </row>
    <row r="84" spans="1:9" ht="48" customHeight="1" x14ac:dyDescent="0.3">
      <c r="A84" s="5">
        <v>5</v>
      </c>
      <c r="B84" s="6" t="s">
        <v>93</v>
      </c>
      <c r="C84" s="7" t="s">
        <v>94</v>
      </c>
      <c r="D84" s="71"/>
      <c r="E84" s="71"/>
      <c r="F84" s="106"/>
    </row>
    <row r="85" spans="1:9" ht="71.25" customHeight="1" x14ac:dyDescent="0.3">
      <c r="A85" s="5">
        <v>6</v>
      </c>
      <c r="B85" s="6" t="s">
        <v>95</v>
      </c>
      <c r="C85" s="7" t="s">
        <v>42</v>
      </c>
      <c r="D85" s="71"/>
      <c r="E85" s="71"/>
      <c r="F85" s="106"/>
    </row>
    <row r="86" spans="1:9" ht="53.25" customHeight="1" x14ac:dyDescent="0.3">
      <c r="A86" s="5">
        <v>7</v>
      </c>
      <c r="B86" s="6" t="s">
        <v>96</v>
      </c>
      <c r="C86" s="7" t="s">
        <v>56</v>
      </c>
      <c r="D86" s="71"/>
      <c r="E86" s="71"/>
      <c r="F86" s="106"/>
    </row>
    <row r="87" spans="1:9" ht="81" customHeight="1" x14ac:dyDescent="0.3">
      <c r="A87" s="5">
        <v>8</v>
      </c>
      <c r="B87" s="6" t="s">
        <v>97</v>
      </c>
      <c r="C87" s="7" t="s">
        <v>98</v>
      </c>
      <c r="D87" s="71"/>
      <c r="E87" s="71"/>
      <c r="F87" s="106"/>
    </row>
    <row r="88" spans="1:9" ht="94.5" customHeight="1" x14ac:dyDescent="0.3">
      <c r="A88" s="5">
        <v>9</v>
      </c>
      <c r="B88" s="6" t="s">
        <v>99</v>
      </c>
      <c r="C88" s="22" t="s">
        <v>100</v>
      </c>
      <c r="D88" s="71"/>
      <c r="E88" s="71"/>
      <c r="F88" s="106"/>
    </row>
    <row r="89" spans="1:9" ht="57" customHeight="1" x14ac:dyDescent="0.3">
      <c r="A89" s="5">
        <v>10</v>
      </c>
      <c r="B89" s="34" t="s">
        <v>118</v>
      </c>
      <c r="C89" s="22" t="s">
        <v>101</v>
      </c>
      <c r="D89" s="71"/>
      <c r="E89" s="71"/>
      <c r="F89" s="106"/>
    </row>
    <row r="90" spans="1:9" ht="36" customHeight="1" x14ac:dyDescent="0.3">
      <c r="A90" s="5">
        <v>11</v>
      </c>
      <c r="B90" s="6" t="s">
        <v>102</v>
      </c>
      <c r="C90" s="22" t="s">
        <v>103</v>
      </c>
      <c r="D90" s="71"/>
      <c r="E90" s="71"/>
      <c r="F90" s="106"/>
    </row>
    <row r="91" spans="1:9" ht="42" customHeight="1" x14ac:dyDescent="0.3">
      <c r="A91" s="5">
        <v>12</v>
      </c>
      <c r="B91" s="6" t="s">
        <v>104</v>
      </c>
      <c r="C91" s="22" t="s">
        <v>105</v>
      </c>
      <c r="D91" s="71"/>
      <c r="E91" s="71"/>
      <c r="F91" s="106"/>
    </row>
    <row r="92" spans="1:9" ht="103.5" customHeight="1" thickBot="1" x14ac:dyDescent="0.35">
      <c r="A92" s="5">
        <v>13</v>
      </c>
      <c r="B92" s="6" t="s">
        <v>106</v>
      </c>
      <c r="C92" s="22" t="s">
        <v>107</v>
      </c>
      <c r="D92" s="71"/>
      <c r="E92" s="71"/>
      <c r="F92" s="106"/>
    </row>
    <row r="93" spans="1:9" ht="78.75" hidden="1" customHeight="1" thickBot="1" x14ac:dyDescent="0.35">
      <c r="A93" s="8" t="s">
        <v>108</v>
      </c>
      <c r="B93" s="9" t="s">
        <v>109</v>
      </c>
      <c r="C93" s="13" t="s">
        <v>110</v>
      </c>
      <c r="D93" s="101"/>
      <c r="E93" s="50"/>
      <c r="F93" s="107"/>
    </row>
    <row r="94" spans="1:9" x14ac:dyDescent="0.3">
      <c r="A94" s="92" t="s">
        <v>111</v>
      </c>
      <c r="B94" s="93"/>
      <c r="C94" s="93"/>
      <c r="D94" s="93"/>
      <c r="E94" s="104"/>
      <c r="F94" s="105"/>
      <c r="I94">
        <f>3022.8+53.7+75+86.6</f>
        <v>3238.1</v>
      </c>
    </row>
    <row r="95" spans="1:9" hidden="1" x14ac:dyDescent="0.3">
      <c r="A95" s="5" t="s">
        <v>112</v>
      </c>
      <c r="B95" s="23"/>
      <c r="C95" s="24"/>
      <c r="D95" s="26"/>
      <c r="E95" s="51"/>
      <c r="F95" s="25"/>
    </row>
    <row r="96" spans="1:9" x14ac:dyDescent="0.3">
      <c r="A96" s="15">
        <v>1</v>
      </c>
      <c r="B96" s="6" t="s">
        <v>113</v>
      </c>
      <c r="C96" s="24" t="s">
        <v>114</v>
      </c>
      <c r="D96" s="26">
        <f>J97*12*F96</f>
        <v>150765.93599999999</v>
      </c>
      <c r="E96" s="26">
        <v>113074.452</v>
      </c>
      <c r="F96" s="26">
        <f>4-F97</f>
        <v>3.88</v>
      </c>
    </row>
    <row r="97" spans="1:10" x14ac:dyDescent="0.3">
      <c r="A97" s="27">
        <v>2</v>
      </c>
      <c r="B97" s="6" t="s">
        <v>115</v>
      </c>
      <c r="C97" s="28" t="s">
        <v>116</v>
      </c>
      <c r="D97" s="26">
        <f>F97*12*J97</f>
        <v>4662.8639999999996</v>
      </c>
      <c r="E97" s="26">
        <v>3497.1479999999997</v>
      </c>
      <c r="F97" s="26">
        <v>0.12</v>
      </c>
      <c r="J97">
        <v>3238.1</v>
      </c>
    </row>
    <row r="98" spans="1:10" ht="33" customHeight="1" x14ac:dyDescent="0.3">
      <c r="A98" s="20"/>
      <c r="B98" s="29" t="s">
        <v>117</v>
      </c>
      <c r="C98" s="30"/>
      <c r="D98" s="40">
        <f>D97+D96+D75+D71+D68+D62+D56+D51+D47+D45+D30+D28+D25+D23+D18</f>
        <v>864961.272</v>
      </c>
      <c r="E98" s="40">
        <v>864961.272</v>
      </c>
      <c r="F98" s="20"/>
      <c r="I98">
        <f>24*12</f>
        <v>288</v>
      </c>
    </row>
    <row r="99" spans="1:10" x14ac:dyDescent="0.3">
      <c r="A99" s="31"/>
    </row>
    <row r="100" spans="1:10" x14ac:dyDescent="0.3">
      <c r="A100" s="76"/>
      <c r="B100" s="79"/>
      <c r="C100" s="79"/>
      <c r="D100" s="80"/>
    </row>
    <row r="101" spans="1:10" s="64" customFormat="1" x14ac:dyDescent="0.3">
      <c r="A101" s="77"/>
      <c r="B101" s="81" t="s">
        <v>140</v>
      </c>
      <c r="C101" s="82"/>
      <c r="D101" s="83"/>
      <c r="E101" s="62"/>
      <c r="F101" s="63"/>
    </row>
    <row r="102" spans="1:10" ht="36" x14ac:dyDescent="0.3">
      <c r="A102" s="78"/>
      <c r="B102" s="56" t="s">
        <v>141</v>
      </c>
      <c r="C102" s="56" t="s">
        <v>142</v>
      </c>
      <c r="D102" s="56" t="s">
        <v>143</v>
      </c>
    </row>
    <row r="103" spans="1:10" x14ac:dyDescent="0.3">
      <c r="A103" s="57"/>
      <c r="B103" s="67" t="s">
        <v>144</v>
      </c>
      <c r="C103" s="68"/>
      <c r="D103" s="69"/>
    </row>
    <row r="104" spans="1:10" x14ac:dyDescent="0.3">
      <c r="A104" s="58"/>
      <c r="B104" s="59">
        <v>2122.13</v>
      </c>
      <c r="C104" s="60">
        <v>1891.57</v>
      </c>
      <c r="D104" s="60">
        <f>SUM(B104-C104)</f>
        <v>230.56000000000017</v>
      </c>
    </row>
    <row r="105" spans="1:10" x14ac:dyDescent="0.3">
      <c r="A105" s="58"/>
      <c r="B105" s="67" t="s">
        <v>145</v>
      </c>
      <c r="C105" s="68"/>
      <c r="D105" s="69"/>
    </row>
    <row r="106" spans="1:10" x14ac:dyDescent="0.3">
      <c r="A106" s="58"/>
      <c r="B106" s="61">
        <v>864961.272</v>
      </c>
      <c r="C106" s="60">
        <v>734264.95</v>
      </c>
      <c r="D106" s="60">
        <f>SUM(B106-C106)</f>
        <v>130696.32200000004</v>
      </c>
    </row>
    <row r="107" spans="1:10" s="64" customFormat="1" x14ac:dyDescent="0.3">
      <c r="A107" s="65" t="s">
        <v>146</v>
      </c>
      <c r="B107" s="66">
        <f>SUM(B106+B104)</f>
        <v>867083.402</v>
      </c>
      <c r="C107" s="66">
        <f t="shared" ref="C107:D107" si="0">SUM(C106+C104)</f>
        <v>736156.5199999999</v>
      </c>
      <c r="D107" s="66">
        <f t="shared" si="0"/>
        <v>130926.88200000004</v>
      </c>
      <c r="E107" s="62"/>
      <c r="F107" s="63"/>
    </row>
  </sheetData>
  <mergeCells count="57">
    <mergeCell ref="D25:D27"/>
    <mergeCell ref="F25:F27"/>
    <mergeCell ref="A29:F29"/>
    <mergeCell ref="A30:C30"/>
    <mergeCell ref="A94:F94"/>
    <mergeCell ref="A67:F67"/>
    <mergeCell ref="D68:D69"/>
    <mergeCell ref="F68:F69"/>
    <mergeCell ref="A74:F74"/>
    <mergeCell ref="D75:D93"/>
    <mergeCell ref="F75:F93"/>
    <mergeCell ref="A77:A82"/>
    <mergeCell ref="C77:C82"/>
    <mergeCell ref="B79:B80"/>
    <mergeCell ref="E71:E73"/>
    <mergeCell ref="E68:E69"/>
    <mergeCell ref="E75:E92"/>
    <mergeCell ref="A70:F70"/>
    <mergeCell ref="D71:D73"/>
    <mergeCell ref="F71:F73"/>
    <mergeCell ref="F51:F55"/>
    <mergeCell ref="E56:E61"/>
    <mergeCell ref="D56:D61"/>
    <mergeCell ref="E62:E66"/>
    <mergeCell ref="A2:F2"/>
    <mergeCell ref="A3:F3"/>
    <mergeCell ref="A4:F4"/>
    <mergeCell ref="A6:D6"/>
    <mergeCell ref="A56:C56"/>
    <mergeCell ref="F56:F60"/>
    <mergeCell ref="E18:E22"/>
    <mergeCell ref="E25:E27"/>
    <mergeCell ref="E30:E44"/>
    <mergeCell ref="E47:E50"/>
    <mergeCell ref="E51:E55"/>
    <mergeCell ref="A46:F46"/>
    <mergeCell ref="A15:F15"/>
    <mergeCell ref="A17:F17"/>
    <mergeCell ref="D18:D22"/>
    <mergeCell ref="F18:F22"/>
    <mergeCell ref="A24:F24"/>
    <mergeCell ref="B103:D103"/>
    <mergeCell ref="B105:D105"/>
    <mergeCell ref="D30:D44"/>
    <mergeCell ref="F30:F44"/>
    <mergeCell ref="A38:C38"/>
    <mergeCell ref="A100:A102"/>
    <mergeCell ref="B100:D100"/>
    <mergeCell ref="B101:D101"/>
    <mergeCell ref="A62:C62"/>
    <mergeCell ref="D62:D66"/>
    <mergeCell ref="F62:F66"/>
    <mergeCell ref="A47:C47"/>
    <mergeCell ref="D47:D50"/>
    <mergeCell ref="F47:F50"/>
    <mergeCell ref="A51:C51"/>
    <mergeCell ref="D51:D5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</vt:lpstr>
      <vt:lpstr>'50 лет Комсомола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2018-12-12T04:58:29Z</dcterms:created>
  <dcterms:modified xsi:type="dcterms:W3CDTF">2020-03-18T05:26:07Z</dcterms:modified>
</cp:coreProperties>
</file>